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ChildrenYouthFamiliesAPSSResources-GRP/Shared Documents/Family Services/Monitoring resources &amp; guides/Acquittal templates/"/>
    </mc:Choice>
  </mc:AlternateContent>
  <xr:revisionPtr revIDLastSave="3" documentId="8_{E2CBEA4A-A1D2-4647-A881-E693A5ABDB43}" xr6:coauthVersionLast="47" xr6:coauthVersionMax="47" xr10:uidLastSave="{8EE27C06-D67C-4BBB-A482-34BD69DE435D}"/>
  <bookViews>
    <workbookView xWindow="-120" yWindow="-120" windowWidth="29040" windowHeight="15720" activeTab="1" xr2:uid="{00000000-000D-0000-FFFF-FFFF00000000}"/>
  </bookViews>
  <sheets>
    <sheet name="Contents" sheetId="1" r:id="rId1"/>
    <sheet name=" Summary &amp; Analysis" sheetId="8" r:id="rId2"/>
    <sheet name="Program Development Acquittal" sheetId="7" r:id="rId3"/>
    <sheet name="Feedback to DHHS Central" sheetId="10" r:id="rId4"/>
    <sheet name="Drop down options" sheetId="4" state="hidden" r:id="rId5"/>
  </sheets>
  <externalReferences>
    <externalReference r:id="rId6"/>
  </externalReferences>
  <definedNames>
    <definedName name="Accessibility" comment="Accessibility contact and publication information">Contents!$A$7:$A$15</definedName>
    <definedName name="Aquittal_Instructions" comment="Instructions to help you complete the acquittal table">#REF!</definedName>
    <definedName name="Aquittal_table" comment="Aquittal table">#REF!</definedName>
    <definedName name="Aquittal_Totals" comment="Aquittal totals">#REF!</definedName>
    <definedName name="Contents" comment="Workbook table of contents">Contents!$A$3:$A$6</definedName>
    <definedName name="EHCategory">[1]Ref!$H$1:$I$65536</definedName>
    <definedName name="FinancialYear">[1]Ref!$V$1:$W$65536</definedName>
    <definedName name="Office">[1]Ref!$M$1:$R$65536</definedName>
    <definedName name="Outcome">'Drop down options'!#REF!</definedName>
    <definedName name="Outcomes">'Drop down options'!#REF!</definedName>
    <definedName name="Outcomes1">'Drop down options'!#REF!</definedName>
    <definedName name="ReportDate">[1]Control!$G$10</definedName>
    <definedName name="ReportDates">[1]Ref!$Y$2:$Y$13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8" l="1"/>
  <c r="C29" i="8"/>
  <c r="M23" i="7" l="1" a="1"/>
  <c r="M23" i="7" s="1"/>
  <c r="M24" i="7" a="1"/>
  <c r="M24" i="7" s="1"/>
  <c r="M25" i="7" a="1"/>
  <c r="M25" i="7" s="1"/>
  <c r="M26" i="7" a="1"/>
  <c r="M26" i="7" s="1"/>
  <c r="M27" i="7" a="1"/>
  <c r="M27" i="7" s="1"/>
  <c r="M28" i="7" a="1"/>
  <c r="M28" i="7" s="1"/>
  <c r="M29" i="7" a="1"/>
  <c r="M29" i="7" s="1"/>
  <c r="E15" i="8" l="1"/>
  <c r="C56" i="8" l="1"/>
  <c r="C57" i="8"/>
  <c r="C58" i="8"/>
  <c r="C59" i="8"/>
  <c r="C60" i="8"/>
  <c r="C61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 l="1"/>
  <c r="C62" i="8"/>
  <c r="B24" i="8"/>
  <c r="D33" i="8" l="1"/>
  <c r="D30" i="8"/>
  <c r="D29" i="8"/>
  <c r="M12" i="7" a="1"/>
  <c r="M12" i="7" s="1"/>
  <c r="M13" i="7" a="1"/>
  <c r="M13" i="7" s="1"/>
  <c r="M14" i="7" a="1"/>
  <c r="M14" i="7" s="1"/>
  <c r="M15" i="7" a="1"/>
  <c r="M15" i="7" s="1"/>
  <c r="M16" i="7" a="1"/>
  <c r="M16" i="7" s="1"/>
  <c r="M17" i="7" a="1"/>
  <c r="M17" i="7" s="1"/>
  <c r="M18" i="7" a="1"/>
  <c r="M18" i="7" s="1"/>
  <c r="M19" i="7" a="1"/>
  <c r="M19" i="7" s="1"/>
  <c r="M20" i="7" a="1"/>
  <c r="M20" i="7" s="1"/>
  <c r="M21" i="7" a="1"/>
  <c r="M21" i="7" s="1"/>
  <c r="M22" i="7" a="1"/>
  <c r="M22" i="7" s="1"/>
  <c r="C24" i="8"/>
  <c r="D61" i="8" l="1"/>
  <c r="D56" i="8"/>
  <c r="D58" i="8"/>
  <c r="D60" i="8"/>
  <c r="D59" i="8"/>
  <c r="D57" i="8"/>
  <c r="D24" i="8"/>
  <c r="E24" i="8" s="1"/>
  <c r="F24" i="8" s="1"/>
  <c r="D31" i="8" l="1"/>
  <c r="D35" i="8"/>
  <c r="D39" i="8"/>
  <c r="D43" i="8"/>
  <c r="D47" i="8"/>
  <c r="D32" i="8"/>
  <c r="D36" i="8"/>
  <c r="D40" i="8"/>
  <c r="D44" i="8"/>
  <c r="D48" i="8"/>
  <c r="D37" i="8"/>
  <c r="D41" i="8"/>
  <c r="D45" i="8"/>
  <c r="D49" i="8"/>
  <c r="D34" i="8"/>
  <c r="D38" i="8"/>
  <c r="D42" i="8"/>
  <c r="D46" i="8"/>
  <c r="M11" i="7" a="1"/>
  <c r="M11" i="7" s="1"/>
  <c r="F5" i="7"/>
  <c r="F4" i="7"/>
</calcChain>
</file>

<file path=xl/sharedStrings.xml><?xml version="1.0" encoding="utf-8"?>
<sst xmlns="http://schemas.openxmlformats.org/spreadsheetml/2006/main" count="157" uniqueCount="121">
  <si>
    <t>Contents</t>
  </si>
  <si>
    <t>Accessibility</t>
  </si>
  <si>
    <t>Authorised and published by the Victorian Government, 1 Treasury Place, Melbourne.</t>
  </si>
  <si>
    <t>Amount approved</t>
  </si>
  <si>
    <t>Amount expended to date</t>
  </si>
  <si>
    <t>Fields used in acquittal template</t>
  </si>
  <si>
    <t>Early childhood development</t>
  </si>
  <si>
    <t>Physical health</t>
  </si>
  <si>
    <t>Alcohol and other drug use</t>
  </si>
  <si>
    <t>Totals</t>
  </si>
  <si>
    <t>Amount expended</t>
  </si>
  <si>
    <t>Item</t>
  </si>
  <si>
    <t>Total</t>
  </si>
  <si>
    <t>Sheet contents</t>
  </si>
  <si>
    <t>Instructions</t>
  </si>
  <si>
    <t>To receive this publication in an accessible format,</t>
  </si>
  <si>
    <t>call 1300 650 172, using the National Relay Service (13 36 77) if needed, or</t>
  </si>
  <si>
    <t>Acquittal table</t>
  </si>
  <si>
    <t xml:space="preserve">Parenting skill development </t>
  </si>
  <si>
    <t>Social involvement / isolation</t>
  </si>
  <si>
    <t>Other</t>
  </si>
  <si>
    <t>&lt;https://providers.dhhs.vic.gov.au/family-services&gt;</t>
  </si>
  <si>
    <t>Other - describe in comments</t>
  </si>
  <si>
    <t>Column2</t>
  </si>
  <si>
    <t>Mental Health</t>
  </si>
  <si>
    <t>Homes are suitable and stable</t>
  </si>
  <si>
    <t xml:space="preserve">Material wellbeing </t>
  </si>
  <si>
    <t xml:space="preserve">Healing &amp; growth following trauma </t>
  </si>
  <si>
    <t xml:space="preserve">Financial literacy </t>
  </si>
  <si>
    <t xml:space="preserve">Participate in employment and training </t>
  </si>
  <si>
    <t>Family violence - Safe from fear or abuse</t>
  </si>
  <si>
    <t>Living skills / Household management</t>
  </si>
  <si>
    <t>Participate in community</t>
  </si>
  <si>
    <t>Learning &amp; Education</t>
  </si>
  <si>
    <t>Across multiple Family Service program types - describe in comments</t>
  </si>
  <si>
    <t xml:space="preserve">Training </t>
  </si>
  <si>
    <t>Start date of the training/initiative</t>
  </si>
  <si>
    <t>End date of the training/initiative</t>
  </si>
  <si>
    <t>Family functioning and relationships</t>
  </si>
  <si>
    <t>Number of agencies accessing the training/initiative</t>
  </si>
  <si>
    <t>Financial year</t>
  </si>
  <si>
    <t xml:space="preserve">Funded Agency </t>
  </si>
  <si>
    <t>Category</t>
  </si>
  <si>
    <t>Number of staff accessing?</t>
  </si>
  <si>
    <t>Reflective Supervision</t>
  </si>
  <si>
    <t>Specialist expertise - program design or material development</t>
  </si>
  <si>
    <t>Specialist expertise - evaluations/reviews</t>
  </si>
  <si>
    <t xml:space="preserve">Cumulative harm </t>
  </si>
  <si>
    <t xml:space="preserve">Best Interest Framework </t>
  </si>
  <si>
    <t xml:space="preserve">Data current at -  </t>
  </si>
  <si>
    <t>Please update</t>
  </si>
  <si>
    <t>Please complete</t>
  </si>
  <si>
    <t>Funding allocated through Service Agreements - complete with support of APSS</t>
  </si>
  <si>
    <t xml:space="preserve">Current year allocation </t>
  </si>
  <si>
    <t>Expenditure summary</t>
  </si>
  <si>
    <r>
      <t xml:space="preserve">Carry forward or over 
</t>
    </r>
    <r>
      <rPr>
        <sz val="12"/>
        <color theme="0"/>
        <rFont val="Arial"/>
        <family val="2"/>
      </rPr>
      <t>Approved by DHHS APSS</t>
    </r>
  </si>
  <si>
    <r>
      <t xml:space="preserve">Totals - 
</t>
    </r>
    <r>
      <rPr>
        <sz val="12"/>
        <color theme="0"/>
        <rFont val="Arial"/>
        <family val="2"/>
      </rPr>
      <t>Automatically calculated - do not edit</t>
    </r>
  </si>
  <si>
    <t>Total
Funding Allocation</t>
  </si>
  <si>
    <t xml:space="preserve">Total approved: 
</t>
  </si>
  <si>
    <t>Total Expended:</t>
  </si>
  <si>
    <t>Balance available 
(Total unexpended)</t>
  </si>
  <si>
    <t>Per cent (%) unexpended</t>
  </si>
  <si>
    <t>Other outcome area</t>
  </si>
  <si>
    <r>
      <t xml:space="preserve">Program the funding used in
</t>
    </r>
    <r>
      <rPr>
        <sz val="11"/>
        <color theme="0" tint="-0.14999847407452621"/>
        <rFont val="Arial"/>
        <family val="2"/>
      </rPr>
      <t>(select from dropdown)</t>
    </r>
  </si>
  <si>
    <t>Feedback will be returned to the Family Services Policy Team as part of biannual acquittals and will be used to improve future versions of the tools</t>
  </si>
  <si>
    <t>Acquittal template</t>
  </si>
  <si>
    <t>Disability support and NDIS access</t>
  </si>
  <si>
    <t>Per cent expended</t>
  </si>
  <si>
    <t>Outcome Area</t>
  </si>
  <si>
    <t>Summary and analysis</t>
  </si>
  <si>
    <t>Feedback to DHHS Central</t>
  </si>
  <si>
    <t>Guidelines - inclusions, clarity</t>
  </si>
  <si>
    <t>Program Development Acquittal tool</t>
  </si>
  <si>
    <t>email Family Services</t>
  </si>
  <si>
    <t>ChildrenYouthFamilies@dhhs.vic.gov.au</t>
  </si>
  <si>
    <t>© State of Victoria, November 2019</t>
  </si>
  <si>
    <t>Available on Department of Health and Human Services website's Family Services page</t>
  </si>
  <si>
    <t>Additional case management or admin EFT</t>
  </si>
  <si>
    <t>Total expended</t>
  </si>
  <si>
    <r>
      <t xml:space="preserve">Program/s the funding used to support
</t>
    </r>
    <r>
      <rPr>
        <sz val="11"/>
        <color theme="0" tint="-0.14999847407452621"/>
        <rFont val="Arial"/>
        <family val="2"/>
      </rPr>
      <t>(select from dropdown)</t>
    </r>
  </si>
  <si>
    <t>Name of the initiative funded through Program Development</t>
  </si>
  <si>
    <t>Initiative Category</t>
  </si>
  <si>
    <t>Date funding approved</t>
  </si>
  <si>
    <t xml:space="preserve">Organisation/ trainer/ expert engaged </t>
  </si>
  <si>
    <t>Details of training/initiative
 - Training: number of days, 
 - Specialist expertise:  - time fraction, length, deliverables or milestones</t>
  </si>
  <si>
    <t>Table 1. Activity 31436 System Enablers - Program development funding</t>
  </si>
  <si>
    <t>Table 2. Overview of total funding allocated, approved and expended</t>
  </si>
  <si>
    <r>
      <t xml:space="preserve">Amount approved remaining </t>
    </r>
    <r>
      <rPr>
        <sz val="11"/>
        <color rgb="FFDDDDDD"/>
        <rFont val="Arial"/>
        <family val="2"/>
      </rPr>
      <t>(calculated automatically)</t>
    </r>
  </si>
  <si>
    <t>Table 3. Summary of Program Development expenditure by Outcome Area</t>
  </si>
  <si>
    <t>Total (excludes where 'Outcome Area' has been left blank)</t>
  </si>
  <si>
    <t>Total (excludes where 'Initiative category' has been left blank</t>
  </si>
  <si>
    <t>Table 4. Summary of Program Development expenditure by initiative category</t>
  </si>
  <si>
    <t>Family services Program Development funding acquittal tool 2019-20</t>
  </si>
  <si>
    <r>
      <t xml:space="preserve">To add a new row to the acquittal table, </t>
    </r>
    <r>
      <rPr>
        <b/>
        <sz val="10"/>
        <color theme="1"/>
        <rFont val="Arial"/>
        <family val="2"/>
      </rPr>
      <t>select the final cell (column Q of the last row) and press Tab</t>
    </r>
    <r>
      <rPr>
        <sz val="10"/>
        <color theme="1"/>
        <rFont val="Arial"/>
        <family val="2"/>
      </rPr>
      <t>.</t>
    </r>
  </si>
  <si>
    <t xml:space="preserve">Suggested changes and reasons </t>
  </si>
  <si>
    <t>APSS feedback on tools, guidance or processes</t>
  </si>
  <si>
    <t xml:space="preserve">Optional - Feedback on Program Development acquittal tools, guidance and suggested changes </t>
  </si>
  <si>
    <t>Comment - e.g. effectiveness, value for money, staff rating, would agency/alliance use again?
Where Program Development use during 2019-20 does not fit within new guidance, note any issues with transition by 30 June 20.</t>
  </si>
  <si>
    <t>Updated acquittal tools are provided to APSS advisors who will forward to the Family Services policy team.</t>
  </si>
  <si>
    <t xml:space="preserve"> July - Dec acquittal due to APSS by  14 January. Jan - June acquittal due 14 July, and due to DHHS Central 2 weeks later. </t>
  </si>
  <si>
    <t>APSS Advisor email address</t>
  </si>
  <si>
    <t xml:space="preserve">Summary &amp; Analysis Sheet </t>
  </si>
  <si>
    <t>For full policy - see Program Development chapter of the Program Requirements for Family &amp; Early Parenting Services</t>
  </si>
  <si>
    <t>November 2019</t>
  </si>
  <si>
    <t>Feedback on</t>
  </si>
  <si>
    <t>The tables and charts in this section populate automatically and have been locked to editing</t>
  </si>
  <si>
    <t>Complete Table 1 with the assistance of APSS</t>
  </si>
  <si>
    <t>Family Services Program Development tracking &amp; biannual  acquittal tools - 2020-21</t>
  </si>
  <si>
    <r>
      <t>Use this sheet to acquit on Program Development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funded through System Enablers. </t>
    </r>
    <r>
      <rPr>
        <b/>
        <sz val="10"/>
        <color theme="1"/>
        <rFont val="Arial"/>
        <family val="2"/>
      </rPr>
      <t>Some column headings include guidance in brackets to help you complete the table</t>
    </r>
  </si>
  <si>
    <t>Funding source</t>
  </si>
  <si>
    <t>Cultural Competency</t>
  </si>
  <si>
    <t>Child FIRST and IFS</t>
  </si>
  <si>
    <t xml:space="preserve">Other Placement Prevention &amp; Reunification </t>
  </si>
  <si>
    <t>Practice elements (eg motivaional interviewing)</t>
  </si>
  <si>
    <t>Agency managing / coordinating initiative</t>
  </si>
  <si>
    <r>
      <t xml:space="preserve">Practice area initiative relates to </t>
    </r>
    <r>
      <rPr>
        <sz val="10"/>
        <color rgb="FFDDDDDD"/>
        <rFont val="Arial"/>
        <family val="2"/>
      </rPr>
      <t>(select from dropdown)</t>
    </r>
  </si>
  <si>
    <r>
      <t xml:space="preserve">Practice area initiative relates to </t>
    </r>
    <r>
      <rPr>
        <sz val="11"/>
        <color rgb="FFDDDDDD"/>
        <rFont val="Arial"/>
        <family val="2"/>
      </rPr>
      <t>(select from dropdown)</t>
    </r>
  </si>
  <si>
    <t>Program Development</t>
  </si>
  <si>
    <t>31436 System Enablers - Program Development funding acquittal</t>
  </si>
  <si>
    <t>2023-24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</si>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</sst>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164" formatCode="[$-C09]d\ mmmm\ yyyy;@"/>
    <numFmt numFmtId="165" formatCode="&quot;$&quot;#,##0.00"/>
  </numFmts>
  <fonts count="4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u/>
      <sz val="11"/>
      <color theme="10"/>
      <name val="Arial"/>
      <family val="2"/>
    </font>
    <font>
      <b/>
      <sz val="14"/>
      <color rgb="FF87189D"/>
      <name val="Arial"/>
      <family val="2"/>
    </font>
    <font>
      <b/>
      <sz val="18"/>
      <color rgb="FF87189D"/>
      <name val="Arial"/>
      <family val="2"/>
    </font>
    <font>
      <sz val="10"/>
      <color rgb="FFFF0000"/>
      <name val="Arial"/>
      <family val="2"/>
    </font>
    <font>
      <b/>
      <sz val="14"/>
      <color rgb="FF008A3E"/>
      <name val="Arial"/>
      <family val="2"/>
    </font>
    <font>
      <sz val="10"/>
      <color rgb="FFDDDDDD"/>
      <name val="Arial"/>
      <family val="2"/>
    </font>
    <font>
      <sz val="14"/>
      <color rgb="FF008A3E"/>
      <name val="Arial"/>
      <family val="2"/>
    </font>
    <font>
      <b/>
      <sz val="2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  <font>
      <sz val="11"/>
      <color theme="0" tint="-0.14999847407452621"/>
      <name val="Arial"/>
      <family val="2"/>
    </font>
    <font>
      <sz val="11"/>
      <color rgb="FFDDDDDD"/>
      <name val="Arial"/>
      <family val="2"/>
    </font>
    <font>
      <b/>
      <sz val="11"/>
      <color theme="1"/>
      <name val="Arial"/>
      <family val="2"/>
    </font>
    <font>
      <b/>
      <sz val="22"/>
      <color rgb="FF004EA8"/>
      <name val="Arial"/>
      <family val="2"/>
    </font>
    <font>
      <sz val="12"/>
      <color rgb="FF004EA8"/>
      <name val="Arial"/>
      <family val="2"/>
    </font>
    <font>
      <b/>
      <sz val="14"/>
      <color rgb="FF004EA8"/>
      <name val="Arial"/>
      <family val="2"/>
    </font>
    <font>
      <b/>
      <sz val="18"/>
      <color rgb="FF004EA8"/>
      <name val="Arial"/>
      <family val="2"/>
    </font>
    <font>
      <b/>
      <sz val="16"/>
      <color rgb="FF004EA8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u/>
      <sz val="14"/>
      <color theme="10"/>
      <name val="Arial"/>
      <family val="2"/>
    </font>
    <font>
      <b/>
      <sz val="18"/>
      <color theme="1"/>
      <name val="Arial"/>
      <family val="2"/>
    </font>
    <font>
      <i/>
      <sz val="20"/>
      <color rgb="FF004EA8"/>
      <name val="Arial"/>
      <family val="2"/>
    </font>
    <font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8EA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A3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4EA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7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5" fillId="0" borderId="0" applyNumberFormat="0" applyFill="0" applyAlignment="0" applyProtection="0"/>
    <xf numFmtId="0" fontId="14" fillId="0" borderId="0" applyNumberFormat="0" applyFill="0" applyAlignment="0" applyProtection="0"/>
    <xf numFmtId="0" fontId="8" fillId="0" borderId="0" applyNumberFormat="0" applyFill="0" applyBorder="0" applyAlignment="0" applyProtection="0"/>
    <xf numFmtId="0" fontId="7" fillId="0" borderId="0"/>
    <xf numFmtId="0" fontId="10" fillId="0" borderId="0"/>
    <xf numFmtId="9" fontId="1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9">
    <xf numFmtId="0" fontId="0" fillId="0" borderId="0" xfId="0"/>
    <xf numFmtId="0" fontId="9" fillId="0" borderId="0" xfId="0" applyFont="1" applyAlignment="1">
      <alignment vertical="center"/>
    </xf>
    <xf numFmtId="0" fontId="6" fillId="0" borderId="0" xfId="7"/>
    <xf numFmtId="0" fontId="10" fillId="0" borderId="0" xfId="0" applyFont="1"/>
    <xf numFmtId="0" fontId="12" fillId="0" borderId="0" xfId="0" applyFont="1" applyAlignment="1">
      <alignment wrapText="1"/>
    </xf>
    <xf numFmtId="0" fontId="3" fillId="0" borderId="0" xfId="7" applyFont="1"/>
    <xf numFmtId="0" fontId="13" fillId="0" borderId="0" xfId="3" applyFont="1"/>
    <xf numFmtId="0" fontId="2" fillId="0" borderId="0" xfId="7" applyFont="1"/>
    <xf numFmtId="0" fontId="27" fillId="4" borderId="1" xfId="0" applyFont="1" applyFill="1" applyBorder="1" applyAlignment="1">
      <alignment vertical="center"/>
    </xf>
    <xf numFmtId="0" fontId="2" fillId="3" borderId="0" xfId="7" applyFont="1" applyFill="1"/>
    <xf numFmtId="0" fontId="6" fillId="3" borderId="0" xfId="7" applyFill="1"/>
    <xf numFmtId="0" fontId="4" fillId="3" borderId="0" xfId="7" applyFont="1" applyFill="1"/>
    <xf numFmtId="0" fontId="5" fillId="3" borderId="0" xfId="7" applyFont="1" applyFill="1"/>
    <xf numFmtId="0" fontId="14" fillId="0" borderId="0" xfId="2"/>
    <xf numFmtId="0" fontId="7" fillId="0" borderId="0" xfId="0" applyFont="1"/>
    <xf numFmtId="0" fontId="13" fillId="0" borderId="0" xfId="3" applyFont="1" applyAlignment="1">
      <alignment vertical="center"/>
    </xf>
    <xf numFmtId="0" fontId="17" fillId="0" borderId="0" xfId="1" applyFont="1"/>
    <xf numFmtId="0" fontId="19" fillId="0" borderId="0" xfId="1" applyFont="1"/>
    <xf numFmtId="0" fontId="16" fillId="0" borderId="0" xfId="0" applyFont="1"/>
    <xf numFmtId="0" fontId="31" fillId="0" borderId="0" xfId="0" applyFont="1" applyAlignment="1">
      <alignment horizontal="left"/>
    </xf>
    <xf numFmtId="0" fontId="33" fillId="0" borderId="0" xfId="0" applyFont="1"/>
    <xf numFmtId="0" fontId="20" fillId="6" borderId="4" xfId="0" applyFont="1" applyFill="1" applyBorder="1"/>
    <xf numFmtId="0" fontId="20" fillId="6" borderId="15" xfId="0" applyFont="1" applyFill="1" applyBorder="1"/>
    <xf numFmtId="0" fontId="20" fillId="6" borderId="16" xfId="0" applyFont="1" applyFill="1" applyBorder="1"/>
    <xf numFmtId="0" fontId="26" fillId="6" borderId="8" xfId="1" applyFont="1" applyFill="1" applyBorder="1" applyAlignment="1">
      <alignment wrapText="1"/>
    </xf>
    <xf numFmtId="0" fontId="26" fillId="6" borderId="0" xfId="0" applyFont="1" applyFill="1" applyAlignment="1">
      <alignment wrapText="1"/>
    </xf>
    <xf numFmtId="0" fontId="26" fillId="6" borderId="8" xfId="0" applyFont="1" applyFill="1" applyBorder="1"/>
    <xf numFmtId="0" fontId="24" fillId="6" borderId="2" xfId="0" applyFont="1" applyFill="1" applyBorder="1" applyAlignment="1">
      <alignment vertical="center" wrapText="1"/>
    </xf>
    <xf numFmtId="0" fontId="24" fillId="6" borderId="2" xfId="0" applyFont="1" applyFill="1" applyBorder="1" applyAlignment="1">
      <alignment vertical="center"/>
    </xf>
    <xf numFmtId="0" fontId="15" fillId="0" borderId="0" xfId="1"/>
    <xf numFmtId="49" fontId="30" fillId="0" borderId="0" xfId="0" applyNumberFormat="1" applyFont="1"/>
    <xf numFmtId="0" fontId="13" fillId="0" borderId="0" xfId="3" applyFont="1" applyAlignment="1">
      <alignment horizontal="left"/>
    </xf>
    <xf numFmtId="0" fontId="0" fillId="0" borderId="0" xfId="0" applyAlignment="1">
      <alignment wrapText="1"/>
    </xf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6" fillId="6" borderId="6" xfId="0" applyFont="1" applyFill="1" applyBorder="1" applyAlignment="1">
      <alignment vertical="center" wrapText="1"/>
    </xf>
    <xf numFmtId="44" fontId="37" fillId="5" borderId="2" xfId="11" applyFont="1" applyFill="1" applyBorder="1" applyAlignment="1">
      <alignment horizontal="left" vertical="center"/>
    </xf>
    <xf numFmtId="0" fontId="24" fillId="0" borderId="2" xfId="0" applyFont="1" applyBorder="1"/>
    <xf numFmtId="44" fontId="24" fillId="0" borderId="2" xfId="11" applyFont="1" applyBorder="1"/>
    <xf numFmtId="0" fontId="24" fillId="0" borderId="2" xfId="0" applyFont="1" applyBorder="1" applyAlignment="1">
      <alignment wrapText="1"/>
    </xf>
    <xf numFmtId="44" fontId="24" fillId="0" borderId="7" xfId="11" applyFont="1" applyBorder="1"/>
    <xf numFmtId="0" fontId="24" fillId="0" borderId="0" xfId="0" applyFont="1"/>
    <xf numFmtId="0" fontId="38" fillId="0" borderId="0" xfId="3" applyFont="1"/>
    <xf numFmtId="0" fontId="39" fillId="0" borderId="0" xfId="0" applyFont="1"/>
    <xf numFmtId="9" fontId="24" fillId="0" borderId="2" xfId="12" applyFont="1" applyBorder="1" applyAlignment="1">
      <alignment vertical="center"/>
    </xf>
    <xf numFmtId="9" fontId="24" fillId="0" borderId="2" xfId="12" applyFont="1" applyBorder="1"/>
    <xf numFmtId="9" fontId="24" fillId="0" borderId="2" xfId="12" applyFont="1" applyBorder="1" applyAlignment="1">
      <alignment horizontal="center"/>
    </xf>
    <xf numFmtId="9" fontId="37" fillId="5" borderId="2" xfId="12" applyFont="1" applyFill="1" applyBorder="1" applyAlignment="1">
      <alignment horizontal="left" vertical="center"/>
    </xf>
    <xf numFmtId="0" fontId="40" fillId="0" borderId="5" xfId="0" applyFont="1" applyBorder="1"/>
    <xf numFmtId="0" fontId="24" fillId="0" borderId="0" xfId="0" applyFont="1" applyProtection="1">
      <protection locked="0"/>
    </xf>
    <xf numFmtId="0" fontId="0" fillId="0" borderId="0" xfId="0" applyProtection="1">
      <protection locked="0"/>
    </xf>
    <xf numFmtId="0" fontId="33" fillId="0" borderId="0" xfId="0" applyFont="1" applyAlignment="1" applyProtection="1">
      <alignment horizontal="left"/>
      <protection locked="0"/>
    </xf>
    <xf numFmtId="14" fontId="23" fillId="5" borderId="2" xfId="0" applyNumberFormat="1" applyFont="1" applyFill="1" applyBorder="1" applyAlignment="1" applyProtection="1">
      <alignment horizontal="left" vertical="center"/>
      <protection locked="0"/>
    </xf>
    <xf numFmtId="0" fontId="33" fillId="0" borderId="0" xfId="0" applyFont="1" applyProtection="1">
      <protection locked="0"/>
    </xf>
    <xf numFmtId="0" fontId="23" fillId="5" borderId="2" xfId="0" applyFont="1" applyFill="1" applyBorder="1" applyAlignment="1" applyProtection="1">
      <alignment horizontal="left" vertical="center"/>
      <protection locked="0"/>
    </xf>
    <xf numFmtId="0" fontId="20" fillId="6" borderId="4" xfId="0" applyFont="1" applyFill="1" applyBorder="1" applyProtection="1">
      <protection locked="0"/>
    </xf>
    <xf numFmtId="0" fontId="20" fillId="6" borderId="15" xfId="0" applyFont="1" applyFill="1" applyBorder="1" applyProtection="1">
      <protection locked="0"/>
    </xf>
    <xf numFmtId="0" fontId="20" fillId="6" borderId="16" xfId="0" applyFont="1" applyFill="1" applyBorder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26" fillId="6" borderId="0" xfId="0" applyFont="1" applyFill="1" applyAlignment="1" applyProtection="1">
      <alignment vertical="center" wrapText="1"/>
      <protection locked="0"/>
    </xf>
    <xf numFmtId="0" fontId="0" fillId="0" borderId="10" xfId="0" applyBorder="1" applyProtection="1">
      <protection locked="0"/>
    </xf>
    <xf numFmtId="44" fontId="23" fillId="5" borderId="7" xfId="11" applyFont="1" applyFill="1" applyBorder="1" applyAlignment="1" applyProtection="1">
      <alignment horizontal="left" vertical="center"/>
      <protection locked="0"/>
    </xf>
    <xf numFmtId="0" fontId="21" fillId="0" borderId="0" xfId="0" applyFont="1" applyProtection="1">
      <protection locked="0"/>
    </xf>
    <xf numFmtId="0" fontId="0" fillId="0" borderId="11" xfId="0" applyBorder="1" applyProtection="1">
      <protection locked="0"/>
    </xf>
    <xf numFmtId="0" fontId="17" fillId="0" borderId="12" xfId="0" applyFont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34" fillId="0" borderId="0" xfId="1" applyFont="1" applyProtection="1">
      <protection locked="0"/>
    </xf>
    <xf numFmtId="0" fontId="7" fillId="0" borderId="0" xfId="0" applyFont="1" applyProtection="1">
      <protection locked="0"/>
    </xf>
    <xf numFmtId="0" fontId="33" fillId="0" borderId="0" xfId="2" applyFont="1" applyProtection="1">
      <protection locked="0"/>
    </xf>
    <xf numFmtId="0" fontId="13" fillId="0" borderId="0" xfId="3" applyFont="1" applyProtection="1">
      <protection locked="0"/>
    </xf>
    <xf numFmtId="0" fontId="16" fillId="0" borderId="0" xfId="0" applyFont="1" applyProtection="1">
      <protection locked="0"/>
    </xf>
    <xf numFmtId="0" fontId="7" fillId="6" borderId="0" xfId="0" applyFont="1" applyFill="1" applyProtection="1">
      <protection locked="0"/>
    </xf>
    <xf numFmtId="165" fontId="7" fillId="0" borderId="0" xfId="0" applyNumberFormat="1" applyFont="1" applyProtection="1">
      <protection locked="0"/>
    </xf>
    <xf numFmtId="0" fontId="8" fillId="0" borderId="0" xfId="3" applyProtection="1">
      <protection locked="0"/>
    </xf>
    <xf numFmtId="0" fontId="27" fillId="6" borderId="1" xfId="0" applyFont="1" applyFill="1" applyBorder="1" applyAlignment="1" applyProtection="1">
      <alignment vertical="center" wrapText="1"/>
      <protection locked="0"/>
    </xf>
    <xf numFmtId="0" fontId="25" fillId="6" borderId="0" xfId="0" applyFont="1" applyFill="1" applyAlignment="1" applyProtection="1">
      <alignment vertical="center" wrapText="1"/>
      <protection locked="0"/>
    </xf>
    <xf numFmtId="0" fontId="27" fillId="6" borderId="14" xfId="0" applyFont="1" applyFill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wrapText="1"/>
      <protection locked="0"/>
    </xf>
    <xf numFmtId="44" fontId="7" fillId="0" borderId="0" xfId="11" applyFont="1" applyProtection="1">
      <protection locked="0"/>
    </xf>
    <xf numFmtId="44" fontId="12" fillId="2" borderId="0" xfId="11" applyFont="1" applyFill="1" applyProtection="1"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35" fillId="0" borderId="0" xfId="0" applyFont="1" applyProtection="1">
      <protection locked="0"/>
    </xf>
    <xf numFmtId="0" fontId="32" fillId="0" borderId="20" xfId="0" applyFont="1" applyBorder="1" applyAlignment="1" applyProtection="1">
      <alignment horizontal="left"/>
      <protection locked="0"/>
    </xf>
    <xf numFmtId="0" fontId="32" fillId="0" borderId="19" xfId="0" applyFont="1" applyBorder="1" applyAlignment="1" applyProtection="1">
      <alignment horizontal="left"/>
      <protection locked="0"/>
    </xf>
    <xf numFmtId="0" fontId="32" fillId="5" borderId="21" xfId="0" applyFont="1" applyFill="1" applyBorder="1" applyAlignment="1" applyProtection="1">
      <alignment horizontal="left" vertical="top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32" fillId="0" borderId="21" xfId="0" applyFont="1" applyBorder="1" applyAlignment="1" applyProtection="1">
      <alignment horizontal="left" vertical="top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32" fillId="5" borderId="18" xfId="0" applyFont="1" applyFill="1" applyBorder="1" applyAlignment="1" applyProtection="1">
      <alignment horizontal="left" vertical="top"/>
      <protection locked="0"/>
    </xf>
    <xf numFmtId="0" fontId="9" fillId="5" borderId="17" xfId="0" applyFont="1" applyFill="1" applyBorder="1" applyAlignment="1" applyProtection="1">
      <alignment horizontal="left" vertical="top" wrapText="1"/>
      <protection locked="0"/>
    </xf>
    <xf numFmtId="0" fontId="32" fillId="5" borderId="2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left" vertical="top" wrapText="1"/>
      <protection locked="0"/>
    </xf>
    <xf numFmtId="44" fontId="23" fillId="5" borderId="9" xfId="11" applyFont="1" applyFill="1" applyBorder="1" applyAlignment="1" applyProtection="1">
      <alignment horizontal="left" vertical="center"/>
    </xf>
    <xf numFmtId="44" fontId="23" fillId="5" borderId="0" xfId="11" applyFont="1" applyFill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wrapText="1"/>
      <protection locked="0"/>
    </xf>
    <xf numFmtId="0" fontId="12" fillId="0" borderId="23" xfId="0" applyFont="1" applyBorder="1" applyAlignment="1" applyProtection="1">
      <alignment wrapText="1"/>
      <protection locked="0"/>
    </xf>
    <xf numFmtId="0" fontId="12" fillId="0" borderId="24" xfId="0" applyFont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41" fillId="6" borderId="0" xfId="0" applyFont="1" applyFill="1" applyAlignment="1" applyProtection="1">
      <alignment vertical="center" wrapText="1"/>
      <protection locked="0"/>
    </xf>
    <xf numFmtId="0" fontId="1" fillId="3" borderId="0" xfId="7" applyFont="1" applyFill="1"/>
    <xf numFmtId="0" fontId="1" fillId="7" borderId="0" xfId="7" applyFont="1" applyFill="1"/>
    <xf numFmtId="0" fontId="1" fillId="0" borderId="0" xfId="7" applyFont="1"/>
  </cellXfs>
  <cellStyles count="13">
    <cellStyle name="Currency" xfId="11" builtinId="4"/>
    <cellStyle name="Currency 2" xfId="8" xr:uid="{00000000-0005-0000-0000-000000000000}"/>
    <cellStyle name="Currency 2 2" xfId="9" xr:uid="{00000000-0005-0000-0000-000001000000}"/>
    <cellStyle name="Currency 3" xfId="10" xr:uid="{00000000-0005-0000-0000-000002000000}"/>
    <cellStyle name="Heading 1" xfId="1" builtinId="16" customBuiltin="1"/>
    <cellStyle name="Heading 2" xfId="2" builtinId="17" customBuiltin="1"/>
    <cellStyle name="Hyperlink" xfId="3" builtinId="8"/>
    <cellStyle name="Normal" xfId="0" builtinId="0"/>
    <cellStyle name="Normal 2" xfId="4" xr:uid="{00000000-0005-0000-0000-000007000000}"/>
    <cellStyle name="Normal 3" xfId="5" xr:uid="{00000000-0005-0000-0000-000008000000}"/>
    <cellStyle name="Normal 4" xfId="7" xr:uid="{00000000-0005-0000-0000-000009000000}"/>
    <cellStyle name="Percent" xfId="12" builtinId="5"/>
    <cellStyle name="Percent 2" xfId="6" xr:uid="{00000000-0005-0000-0000-00000A000000}"/>
  </cellStyles>
  <dxfs count="60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rgb="FF004EA8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206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0" formatCode="General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fill>
        <patternFill patternType="solid">
          <fgColor indexed="64"/>
          <bgColor rgb="FF004EA8"/>
        </patternFill>
      </fill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strike val="0"/>
        <outline val="0"/>
        <shadow val="0"/>
        <vertAlign val="baseline"/>
        <name val="Arial"/>
        <family val="2"/>
        <scheme val="none"/>
      </font>
      <fill>
        <patternFill patternType="solid">
          <fgColor indexed="64"/>
          <bgColor rgb="FFF8EAE4"/>
        </patternFill>
      </fill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[$-C09]d\ mmmm\ yyyy;@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[$-C09]d\ mmmm\ yyyy;@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[$-C09]d\ mmmm\ yyyy;@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[$-C09]d\ mmmm\ yyyy;@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numFmt numFmtId="164" formatCode="[$-C09]d\ mmmm\ yyyy;@"/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vertAlign val="baseline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solid">
          <fgColor indexed="64"/>
          <bgColor rgb="FF004EA8"/>
        </patternFill>
      </fill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4" formatCode="_-&quot;$&quot;* #,##0.00_-;\-&quot;$&quot;* #,##0.00_-;_-&quot;$&quot;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indexed="64"/>
          <bgColor rgb="FF004EA8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numFmt numFmtId="34" formatCode="_-&quot;$&quot;* #,##0.00_-;\-&quot;$&quot;* #,##0.00_-;_-&quot;$&quot;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theme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Arial"/>
        <family val="2"/>
        <scheme val="none"/>
      </font>
    </dxf>
    <dxf>
      <border outline="0">
        <bottom style="medium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fill>
        <patternFill patternType="solid">
          <fgColor indexed="64"/>
          <bgColor rgb="FF004EA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0"/>
        <name val="Arial"/>
        <family val="2"/>
        <scheme val="none"/>
      </font>
      <fill>
        <patternFill patternType="solid">
          <fgColor indexed="64"/>
          <bgColor rgb="FF004EA8"/>
        </patternFill>
      </fill>
      <alignment horizontal="general" vertical="center" textRotation="0" wrapText="1" indent="0" justifyLastLine="0" shrinkToFit="0" readingOrder="0"/>
      <protection locked="0" hidden="0"/>
    </dxf>
    <dxf>
      <border>
        <left style="thin">
          <color theme="7"/>
        </left>
      </border>
    </dxf>
    <dxf>
      <border>
        <left style="thin">
          <color theme="7"/>
        </left>
      </border>
    </dxf>
    <dxf>
      <border>
        <top style="thin">
          <color theme="7"/>
        </top>
      </border>
    </dxf>
    <dxf>
      <border>
        <top style="thin">
          <color theme="7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7"/>
        </top>
      </border>
    </dxf>
    <dxf>
      <font>
        <b/>
        <color theme="0"/>
      </font>
      <fill>
        <patternFill patternType="solid">
          <fgColor theme="7"/>
          <bgColor rgb="FF87189D"/>
        </patternFill>
      </fill>
    </dxf>
    <dxf>
      <font>
        <color theme="1"/>
      </font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</border>
    </dxf>
  </dxfs>
  <tableStyles count="1" defaultTableStyle="TableStyleMedium2" defaultPivotStyle="PivotStyleLight16">
    <tableStyle name="TableStyleLight12 2" pivot="0" count="9" xr9:uid="{00000000-0011-0000-FFFF-FFFF00000000}">
      <tableStyleElement type="wholeTable" dxfId="59"/>
      <tableStyleElement type="headerRow" dxfId="58"/>
      <tableStyleElement type="totalRow" dxfId="57"/>
      <tableStyleElement type="firstColumn" dxfId="56"/>
      <tableStyleElement type="lastColumn" dxfId="55"/>
      <tableStyleElement type="firstRowStripe" dxfId="54"/>
      <tableStyleElement type="secondRowStripe" dxfId="53"/>
      <tableStyleElement type="firstColumnStripe" dxfId="52"/>
      <tableStyleElement type="secondColumnStripe" dxfId="51"/>
    </tableStyle>
  </tableStyles>
  <colors>
    <mruColors>
      <color rgb="FF004EA8"/>
      <color rgb="FF0060A8"/>
      <color rgb="FF79FFB6"/>
      <color rgb="FF008A3E"/>
      <color rgb="FF721585"/>
      <color rgb="FF87189D"/>
      <color rgb="FF99FFCC"/>
      <color rgb="FFF8EAE4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Summary</a:t>
            </a:r>
            <a:r>
              <a:rPr lang="en-US" sz="1800" baseline="0"/>
              <a:t> of Program Development expenditure by outcome Area 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Summary &amp; Analysis'!$C$28</c:f>
              <c:strCache>
                <c:ptCount val="1"/>
                <c:pt idx="0">
                  <c:v>Total expended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Summary &amp; Analysis'!$B$29:$B$49</c:f>
              <c:strCache>
                <c:ptCount val="21"/>
                <c:pt idx="0">
                  <c:v>Practice elements (eg motivaional interviewing)</c:v>
                </c:pt>
                <c:pt idx="1">
                  <c:v>Best Interest Framework </c:v>
                </c:pt>
                <c:pt idx="2">
                  <c:v>Cumulative harm </c:v>
                </c:pt>
                <c:pt idx="3">
                  <c:v>Parenting skill development </c:v>
                </c:pt>
                <c:pt idx="4">
                  <c:v>Family functioning and relationships</c:v>
                </c:pt>
                <c:pt idx="5">
                  <c:v>Family violence - Safe from fear or abuse</c:v>
                </c:pt>
                <c:pt idx="6">
                  <c:v>Mental Health</c:v>
                </c:pt>
                <c:pt idx="7">
                  <c:v>Alcohol and other drug use</c:v>
                </c:pt>
                <c:pt idx="8">
                  <c:v>Disability support and NDIS access</c:v>
                </c:pt>
                <c:pt idx="9">
                  <c:v>Healing &amp; growth following trauma </c:v>
                </c:pt>
                <c:pt idx="10">
                  <c:v>Learning &amp; Education</c:v>
                </c:pt>
                <c:pt idx="11">
                  <c:v>Early childhood development</c:v>
                </c:pt>
                <c:pt idx="12">
                  <c:v>Social involvement / isolation</c:v>
                </c:pt>
                <c:pt idx="13">
                  <c:v>Participate in community</c:v>
                </c:pt>
                <c:pt idx="14">
                  <c:v>Homes are suitable and stable</c:v>
                </c:pt>
                <c:pt idx="15">
                  <c:v>Living skills / Household management</c:v>
                </c:pt>
                <c:pt idx="16">
                  <c:v>Material wellbeing </c:v>
                </c:pt>
                <c:pt idx="17">
                  <c:v>Financial literacy </c:v>
                </c:pt>
                <c:pt idx="18">
                  <c:v>Participate in employment and training </c:v>
                </c:pt>
                <c:pt idx="19">
                  <c:v>Physical health</c:v>
                </c:pt>
                <c:pt idx="20">
                  <c:v>Other outcome area</c:v>
                </c:pt>
              </c:strCache>
            </c:strRef>
          </c:cat>
          <c:val>
            <c:numRef>
              <c:f>' Summary &amp; Analysis'!$C$29:$C$49</c:f>
              <c:numCache>
                <c:formatCode>_("$"* #,##0.00_);_("$"* \(#,##0.00\);_("$"* "-"??_);_(@_)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E-4022-88AA-BBDFF2AB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8631720"/>
        <c:axId val="388633032"/>
      </c:barChart>
      <c:catAx>
        <c:axId val="388631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633032"/>
        <c:crosses val="autoZero"/>
        <c:auto val="1"/>
        <c:lblAlgn val="ctr"/>
        <c:lblOffset val="100"/>
        <c:noMultiLvlLbl val="0"/>
      </c:catAx>
      <c:valAx>
        <c:axId val="38863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 sz="1600"/>
                  <a:t>Expenditure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8631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Summary of Program</a:t>
            </a:r>
            <a:r>
              <a:rPr lang="en-US" sz="1800" baseline="0"/>
              <a:t> Development Expenditure by Initiative Category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Summary &amp; Analysis'!$C$55</c:f>
              <c:strCache>
                <c:ptCount val="1"/>
                <c:pt idx="0">
                  <c:v>Total expended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Summary &amp; Analysis'!$B$56:$B$61</c:f>
              <c:strCache>
                <c:ptCount val="6"/>
                <c:pt idx="0">
                  <c:v>Training </c:v>
                </c:pt>
                <c:pt idx="1">
                  <c:v>Reflective Supervision</c:v>
                </c:pt>
                <c:pt idx="2">
                  <c:v>Specialist expertise - program design or material development</c:v>
                </c:pt>
                <c:pt idx="3">
                  <c:v>Specialist expertise - evaluations/reviews</c:v>
                </c:pt>
                <c:pt idx="4">
                  <c:v>Additional case management or admin EFT</c:v>
                </c:pt>
                <c:pt idx="5">
                  <c:v>Other</c:v>
                </c:pt>
              </c:strCache>
            </c:strRef>
          </c:cat>
          <c:val>
            <c:numRef>
              <c:f>' Summary &amp; Analysis'!$C$56:$C$61</c:f>
              <c:numCache>
                <c:formatCode>_("$"* #,##0.00_);_("$"* \(#,##0.00\);_("$"*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E2-48D5-9B8C-55BDDCD95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1305424"/>
        <c:axId val="611309360"/>
      </c:barChart>
      <c:catAx>
        <c:axId val="6113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309360"/>
        <c:crosses val="autoZero"/>
        <c:auto val="1"/>
        <c:lblAlgn val="ctr"/>
        <c:lblOffset val="100"/>
        <c:noMultiLvlLbl val="0"/>
      </c:catAx>
      <c:valAx>
        <c:axId val="61130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Expenditure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30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721178</xdr:colOff>
      <xdr:row>26</xdr:row>
      <xdr:rowOff>122464</xdr:rowOff>
    </xdr:from>
    <xdr:to>
      <xdr:col>7</xdr:col>
      <xdr:colOff>4245428</xdr:colOff>
      <xdr:row>50</xdr:row>
      <xdr:rowOff>13607</xdr:rowOff>
    </xdr:to>
    <xdr:graphicFrame macro="">
      <xdr:nvGraphicFramePr>
        <xdr:cNvPr id="2" name="Chart 1" descr="Chart provides a summary of Program Development expenditure on by Outcome Area.  Data is replicated in Table 3.">
          <a:extLst>
            <a:ext uri="{FF2B5EF4-FFF2-40B4-BE49-F238E27FC236}">
              <a16:creationId xmlns:a16="http://schemas.microsoft.com/office/drawing/2014/main" id="{808A01E4-FCAA-4292-9A05-00701BD662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748391</xdr:colOff>
      <xdr:row>53</xdr:row>
      <xdr:rowOff>23130</xdr:rowOff>
    </xdr:from>
    <xdr:to>
      <xdr:col>7</xdr:col>
      <xdr:colOff>4286250</xdr:colOff>
      <xdr:row>78</xdr:row>
      <xdr:rowOff>81642</xdr:rowOff>
    </xdr:to>
    <xdr:graphicFrame macro="">
      <xdr:nvGraphicFramePr>
        <xdr:cNvPr id="3" name="Chart 2" descr="Chart provides a summary of Program Development expenditure on by Initiative Category.  Data is replicated in Table 4.">
          <a:extLst>
            <a:ext uri="{FF2B5EF4-FFF2-40B4-BE49-F238E27FC236}">
              <a16:creationId xmlns:a16="http://schemas.microsoft.com/office/drawing/2014/main" id="{1AC0459A-A9FE-41A8-8327-94B610725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hat0912\LOCALS~1\Temp\notesE62C40\~045788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"/>
      <sheetName val="DataFormula"/>
      <sheetName val="Control"/>
      <sheetName val="Data"/>
      <sheetName val="Summary_ProcessingOffice"/>
      <sheetName val="ePAC"/>
      <sheetName val="Report"/>
      <sheetName val="Additional Report"/>
      <sheetName val="Drop down options"/>
    </sheetNames>
    <sheetDataSet>
      <sheetData sheetId="0">
        <row r="1">
          <cell r="H1" t="str">
            <v>Early Housing Category</v>
          </cell>
          <cell r="I1" t="str">
            <v>Cohort</v>
          </cell>
          <cell r="M1" t="str">
            <v>Office - All</v>
          </cell>
          <cell r="N1" t="str">
            <v>Office - Current</v>
          </cell>
          <cell r="O1" t="str">
            <v>Combined Office</v>
          </cell>
          <cell r="P1" t="str">
            <v>Area (Combined Office)</v>
          </cell>
          <cell r="Q1" t="str">
            <v>Area</v>
          </cell>
          <cell r="R1" t="str">
            <v>Division</v>
          </cell>
          <cell r="V1" t="str">
            <v>Financial Year</v>
          </cell>
        </row>
        <row r="2">
          <cell r="H2" t="str">
            <v>Recurring Homelessness</v>
          </cell>
          <cell r="I2" t="str">
            <v>Priority - Segment 1</v>
          </cell>
          <cell r="M2" t="str">
            <v>Collingwood</v>
          </cell>
          <cell r="N2" t="str">
            <v>Collingwood</v>
          </cell>
          <cell r="O2" t="str">
            <v>Collingwood/Fitzroy/Richmond</v>
          </cell>
          <cell r="P2" t="str">
            <v>North Eastern Melbourne (Fitzroy/Collingwood/Richmond)</v>
          </cell>
          <cell r="Q2" t="str">
            <v>North Eastern Melbourne</v>
          </cell>
          <cell r="R2" t="str">
            <v>North</v>
          </cell>
          <cell r="V2">
            <v>548</v>
          </cell>
          <cell r="W2" t="str">
            <v>1901-02</v>
          </cell>
          <cell r="Y2">
            <v>42582</v>
          </cell>
        </row>
        <row r="3">
          <cell r="H3" t="str">
            <v>Homeless with support</v>
          </cell>
          <cell r="I3" t="str">
            <v>Priority - Segment 1</v>
          </cell>
          <cell r="M3" t="str">
            <v>Richmond</v>
          </cell>
          <cell r="N3" t="str">
            <v>Richmond</v>
          </cell>
          <cell r="O3" t="str">
            <v>Collingwood/Fitzroy/Richmond</v>
          </cell>
          <cell r="P3" t="str">
            <v>North Eastern Melbourne (Fitzroy/Collingwood/Richmond)</v>
          </cell>
          <cell r="Q3" t="str">
            <v>North Eastern Melbourne</v>
          </cell>
          <cell r="R3" t="str">
            <v>North</v>
          </cell>
          <cell r="V3">
            <v>913</v>
          </cell>
          <cell r="W3" t="str">
            <v>1902-03</v>
          </cell>
          <cell r="Y3">
            <v>42613</v>
          </cell>
        </row>
        <row r="4">
          <cell r="H4" t="str">
            <v>Supported Housing</v>
          </cell>
          <cell r="I4" t="str">
            <v>Priority - Segment 2</v>
          </cell>
          <cell r="M4" t="str">
            <v>Fitzroy</v>
          </cell>
          <cell r="N4" t="str">
            <v>Fitzroy</v>
          </cell>
          <cell r="O4" t="str">
            <v>Collingwood/Fitzroy/Richmond</v>
          </cell>
          <cell r="P4" t="str">
            <v>North Eastern Melbourne (Fitzroy/Collingwood/Richmond)</v>
          </cell>
          <cell r="Q4" t="str">
            <v>North Eastern Melbourne</v>
          </cell>
          <cell r="R4" t="str">
            <v>North</v>
          </cell>
          <cell r="V4">
            <v>1278</v>
          </cell>
          <cell r="W4" t="str">
            <v>1903-04</v>
          </cell>
          <cell r="Y4">
            <v>42643</v>
          </cell>
        </row>
        <row r="5">
          <cell r="H5" t="str">
            <v>Special Housing Needs</v>
          </cell>
          <cell r="I5" t="str">
            <v>Priority - Segment 3</v>
          </cell>
          <cell r="M5" t="str">
            <v>Heidelberg</v>
          </cell>
          <cell r="N5" t="str">
            <v>Preston</v>
          </cell>
          <cell r="O5" t="str">
            <v>Preston</v>
          </cell>
          <cell r="P5" t="str">
            <v>North Eastern Melbourne (Preston)</v>
          </cell>
          <cell r="Q5" t="str">
            <v>North Eastern Melbourne</v>
          </cell>
          <cell r="R5" t="str">
            <v>North</v>
          </cell>
          <cell r="V5">
            <v>1644</v>
          </cell>
          <cell r="W5" t="str">
            <v>1904-05</v>
          </cell>
          <cell r="Y5">
            <v>42674</v>
          </cell>
        </row>
        <row r="6">
          <cell r="H6" t="str">
            <v>Priority Transfers</v>
          </cell>
          <cell r="I6" t="str">
            <v>Priority - Segment 3</v>
          </cell>
          <cell r="M6" t="str">
            <v>Preston</v>
          </cell>
          <cell r="N6" t="str">
            <v>Preston</v>
          </cell>
          <cell r="O6" t="str">
            <v>Preston</v>
          </cell>
          <cell r="P6" t="str">
            <v>North Eastern Melbourne (Preston)</v>
          </cell>
          <cell r="Q6" t="str">
            <v>North Eastern Melbourne</v>
          </cell>
          <cell r="R6" t="str">
            <v>North</v>
          </cell>
          <cell r="V6">
            <v>2009</v>
          </cell>
          <cell r="W6" t="str">
            <v>1905-06</v>
          </cell>
          <cell r="Y6">
            <v>42704</v>
          </cell>
        </row>
        <row r="7">
          <cell r="H7" t="str">
            <v>Property Management Transfers</v>
          </cell>
          <cell r="I7" t="str">
            <v>Priority - Other</v>
          </cell>
          <cell r="M7" t="str">
            <v>Broadmeadows</v>
          </cell>
          <cell r="N7" t="str">
            <v>Broadmeadows</v>
          </cell>
          <cell r="O7" t="str">
            <v>Broadmeadows</v>
          </cell>
          <cell r="P7" t="str">
            <v>Hume Moreland (Broadmeadows)</v>
          </cell>
          <cell r="Q7" t="str">
            <v>Hume Moreland</v>
          </cell>
          <cell r="R7" t="str">
            <v>North</v>
          </cell>
          <cell r="V7">
            <v>2374</v>
          </cell>
          <cell r="W7" t="str">
            <v>1906-07</v>
          </cell>
          <cell r="Y7">
            <v>42735</v>
          </cell>
        </row>
        <row r="8">
          <cell r="H8" t="str">
            <v>Priority Transfers - Property Management/Redevelopment</v>
          </cell>
          <cell r="I8" t="str">
            <v>Priority - Other</v>
          </cell>
          <cell r="M8" t="str">
            <v>Bendigo</v>
          </cell>
          <cell r="N8" t="str">
            <v>Bendigo</v>
          </cell>
          <cell r="O8" t="str">
            <v>Bendigo</v>
          </cell>
          <cell r="P8" t="str">
            <v>Loddon (Bendigo)</v>
          </cell>
          <cell r="Q8" t="str">
            <v>Loddon</v>
          </cell>
          <cell r="R8" t="str">
            <v>North</v>
          </cell>
          <cell r="V8">
            <v>2739</v>
          </cell>
          <cell r="W8" t="str">
            <v>1907-08</v>
          </cell>
          <cell r="Y8">
            <v>42766</v>
          </cell>
        </row>
        <row r="9">
          <cell r="H9" t="str">
            <v>Redevelopment Transfers</v>
          </cell>
          <cell r="I9" t="str">
            <v>Priority - Other</v>
          </cell>
          <cell r="M9" t="str">
            <v>Mildura</v>
          </cell>
          <cell r="N9" t="str">
            <v>Mildura</v>
          </cell>
          <cell r="O9" t="str">
            <v>Mildura</v>
          </cell>
          <cell r="P9" t="str">
            <v>Mallee (Mildura)</v>
          </cell>
          <cell r="Q9" t="str">
            <v>Mallee</v>
          </cell>
          <cell r="R9" t="str">
            <v>North</v>
          </cell>
          <cell r="V9">
            <v>3105</v>
          </cell>
          <cell r="W9" t="str">
            <v>1908-09</v>
          </cell>
          <cell r="Y9">
            <v>42794</v>
          </cell>
        </row>
        <row r="10">
          <cell r="H10" t="str">
            <v>Temporary Absence</v>
          </cell>
          <cell r="I10" t="str">
            <v>Priority - Other</v>
          </cell>
          <cell r="M10" t="str">
            <v>Swan Hill</v>
          </cell>
          <cell r="N10" t="str">
            <v>Swan Hill</v>
          </cell>
          <cell r="O10" t="str">
            <v>Swan Hill</v>
          </cell>
          <cell r="P10" t="str">
            <v>Mallee (Swan Hill)</v>
          </cell>
          <cell r="Q10" t="str">
            <v>Mallee</v>
          </cell>
          <cell r="R10" t="str">
            <v>North</v>
          </cell>
          <cell r="V10">
            <v>3470</v>
          </cell>
          <cell r="W10" t="str">
            <v>1909-10</v>
          </cell>
          <cell r="Y10">
            <v>42825</v>
          </cell>
        </row>
        <row r="11">
          <cell r="H11" t="str">
            <v>NULL</v>
          </cell>
          <cell r="I11" t="str">
            <v>Register of Interest</v>
          </cell>
          <cell r="M11" t="str">
            <v>Cheltenham</v>
          </cell>
          <cell r="N11" t="str">
            <v>Cheltenham</v>
          </cell>
          <cell r="O11" t="str">
            <v>Cheltenham</v>
          </cell>
          <cell r="P11" t="str">
            <v>Bayside-Peninsula (Cheltenham)</v>
          </cell>
          <cell r="Q11" t="str">
            <v>Bayside-Peninsula</v>
          </cell>
          <cell r="R11" t="str">
            <v>South</v>
          </cell>
          <cell r="V11">
            <v>3835</v>
          </cell>
          <cell r="W11" t="str">
            <v>1910-11</v>
          </cell>
          <cell r="Y11">
            <v>42855</v>
          </cell>
        </row>
        <row r="12">
          <cell r="H12" t="str">
            <v>Property Management Transfers</v>
          </cell>
          <cell r="I12" t="str">
            <v>Priority - Other</v>
          </cell>
          <cell r="M12" t="str">
            <v>Frankston</v>
          </cell>
          <cell r="N12" t="str">
            <v>Frankston</v>
          </cell>
          <cell r="O12" t="str">
            <v>Frankston</v>
          </cell>
          <cell r="P12" t="str">
            <v>Bayside-Peninsula (Frankston)</v>
          </cell>
          <cell r="Q12" t="str">
            <v>Bayside-Peninsula</v>
          </cell>
          <cell r="R12" t="str">
            <v>South</v>
          </cell>
          <cell r="V12">
            <v>4200</v>
          </cell>
          <cell r="W12" t="str">
            <v>1911-12</v>
          </cell>
          <cell r="Y12">
            <v>42886</v>
          </cell>
        </row>
        <row r="13">
          <cell r="H13" t="str">
            <v>Redevelopment Transfers</v>
          </cell>
          <cell r="I13" t="str">
            <v>Priority - Other</v>
          </cell>
          <cell r="M13" t="str">
            <v>Prahran</v>
          </cell>
          <cell r="N13" t="str">
            <v>Prahran</v>
          </cell>
          <cell r="O13" t="str">
            <v>Prahran/South Melbourne</v>
          </cell>
          <cell r="P13" t="str">
            <v>Bayside-Peninsula (Prahran/South Melbourne)</v>
          </cell>
          <cell r="Q13" t="str">
            <v>Bayside-Peninsula</v>
          </cell>
          <cell r="R13" t="str">
            <v>South</v>
          </cell>
          <cell r="V13">
            <v>4566</v>
          </cell>
          <cell r="W13" t="str">
            <v>1912-13</v>
          </cell>
          <cell r="Y13">
            <v>42916</v>
          </cell>
        </row>
        <row r="14">
          <cell r="H14" t="str">
            <v>Temporary Absence</v>
          </cell>
          <cell r="I14" t="str">
            <v>Priority - Other</v>
          </cell>
          <cell r="M14" t="str">
            <v>South Melbourne</v>
          </cell>
          <cell r="N14" t="str">
            <v>South Melbourne</v>
          </cell>
          <cell r="O14" t="str">
            <v>Prahran/South Melbourne</v>
          </cell>
          <cell r="P14" t="str">
            <v>Bayside-Peninsula (Prahran/South Melbourne)</v>
          </cell>
          <cell r="Q14" t="str">
            <v>Bayside-Peninsula</v>
          </cell>
          <cell r="R14" t="str">
            <v>South</v>
          </cell>
          <cell r="V14">
            <v>4931</v>
          </cell>
          <cell r="W14" t="str">
            <v>1913-14</v>
          </cell>
        </row>
        <row r="15">
          <cell r="H15" t="str">
            <v>Victorian Emergency Management Procedures (VEMP)</v>
          </cell>
          <cell r="I15" t="str">
            <v>Priority - Other</v>
          </cell>
          <cell r="M15" t="str">
            <v>Dandenong</v>
          </cell>
          <cell r="N15" t="str">
            <v>Dandenong</v>
          </cell>
          <cell r="O15" t="str">
            <v>Dandenong</v>
          </cell>
          <cell r="P15" t="str">
            <v>Southern Melbourne (Dandenong)</v>
          </cell>
          <cell r="Q15" t="str">
            <v>Southern Melbourne</v>
          </cell>
          <cell r="R15" t="str">
            <v>South</v>
          </cell>
          <cell r="V15">
            <v>5296</v>
          </cell>
          <cell r="W15" t="str">
            <v>1914-15</v>
          </cell>
        </row>
        <row r="16">
          <cell r="H16" t="str">
            <v>Other - manual work around</v>
          </cell>
          <cell r="I16" t="str">
            <v>Priority - Other</v>
          </cell>
          <cell r="M16" t="str">
            <v>Morwell</v>
          </cell>
          <cell r="N16" t="str">
            <v>Morwell</v>
          </cell>
          <cell r="O16" t="str">
            <v>Morwell</v>
          </cell>
          <cell r="P16" t="str">
            <v>Inner Gippsland (Morwell)</v>
          </cell>
          <cell r="Q16" t="str">
            <v>Inner Gippsland</v>
          </cell>
          <cell r="R16" t="str">
            <v>South</v>
          </cell>
          <cell r="V16">
            <v>5661</v>
          </cell>
          <cell r="W16" t="str">
            <v>1915-16</v>
          </cell>
        </row>
        <row r="17">
          <cell r="H17" t="str">
            <v>Recurring Homelessness</v>
          </cell>
          <cell r="I17" t="str">
            <v>Priority - Segment 1</v>
          </cell>
          <cell r="M17" t="str">
            <v>Bairnsdale</v>
          </cell>
          <cell r="N17" t="str">
            <v>Bairnsdale</v>
          </cell>
          <cell r="O17" t="str">
            <v>Bairnsdale/Sale</v>
          </cell>
          <cell r="P17" t="str">
            <v>Outer Gippsland (Bairnsdale/Sale)</v>
          </cell>
          <cell r="Q17" t="str">
            <v>Outer Gippsland</v>
          </cell>
          <cell r="R17" t="str">
            <v>South</v>
          </cell>
          <cell r="V17">
            <v>6027</v>
          </cell>
          <cell r="W17" t="str">
            <v>1916-17</v>
          </cell>
        </row>
        <row r="18">
          <cell r="H18" t="str">
            <v>Supported Housing</v>
          </cell>
          <cell r="I18" t="str">
            <v>Priority - Segment 2</v>
          </cell>
          <cell r="M18" t="str">
            <v>Sale</v>
          </cell>
          <cell r="N18" t="str">
            <v>Sale</v>
          </cell>
          <cell r="O18" t="str">
            <v>Bairnsdale/Sale</v>
          </cell>
          <cell r="P18" t="str">
            <v>Outer Gippsland (Bairnsdale/Sale)</v>
          </cell>
          <cell r="Q18" t="str">
            <v>Outer Gippsland</v>
          </cell>
          <cell r="R18" t="str">
            <v>South</v>
          </cell>
          <cell r="V18">
            <v>6392</v>
          </cell>
          <cell r="W18" t="str">
            <v>1917-18</v>
          </cell>
        </row>
        <row r="19">
          <cell r="H19" t="str">
            <v>Special Housing Needs</v>
          </cell>
          <cell r="I19" t="str">
            <v>Priority - Segment 3</v>
          </cell>
          <cell r="M19" t="str">
            <v>Box Hill</v>
          </cell>
          <cell r="N19" t="str">
            <v>Box Hill</v>
          </cell>
          <cell r="O19" t="str">
            <v>Box Hill</v>
          </cell>
          <cell r="P19" t="str">
            <v>Inner Eastern Melbourne (Box Hill)</v>
          </cell>
          <cell r="Q19" t="str">
            <v>Inner Eastern Melbourne</v>
          </cell>
          <cell r="R19" t="str">
            <v>East</v>
          </cell>
          <cell r="V19">
            <v>6757</v>
          </cell>
          <cell r="W19" t="str">
            <v>1918-19</v>
          </cell>
        </row>
        <row r="20">
          <cell r="H20" t="str">
            <v>(blank)</v>
          </cell>
          <cell r="I20" t="str">
            <v>Register of Interest</v>
          </cell>
          <cell r="M20" t="str">
            <v>Ringwood</v>
          </cell>
          <cell r="N20" t="str">
            <v>Ringwood</v>
          </cell>
          <cell r="O20" t="str">
            <v>Ringwood</v>
          </cell>
          <cell r="P20" t="str">
            <v>Outer Eastern Melbourne (Ringwood)</v>
          </cell>
          <cell r="Q20" t="str">
            <v>Outer Eastern Melbourne</v>
          </cell>
          <cell r="R20" t="str">
            <v>East</v>
          </cell>
          <cell r="V20">
            <v>7122</v>
          </cell>
          <cell r="W20" t="str">
            <v>1919-20</v>
          </cell>
        </row>
        <row r="21">
          <cell r="H21" t="str">
            <v>NULL</v>
          </cell>
          <cell r="I21" t="str">
            <v>Register of Interest</v>
          </cell>
          <cell r="M21" t="str">
            <v>Seymour</v>
          </cell>
          <cell r="N21" t="str">
            <v>Seymour</v>
          </cell>
          <cell r="O21" t="str">
            <v>Seymour</v>
          </cell>
          <cell r="P21" t="str">
            <v>Goulburn (Seymour)</v>
          </cell>
          <cell r="Q21" t="str">
            <v>Goulburn</v>
          </cell>
          <cell r="R21" t="str">
            <v>East</v>
          </cell>
          <cell r="V21">
            <v>7488</v>
          </cell>
          <cell r="W21" t="str">
            <v>1920-21</v>
          </cell>
        </row>
        <row r="22">
          <cell r="I22" t="str">
            <v>Register of Interest</v>
          </cell>
          <cell r="M22" t="str">
            <v>Shepparton</v>
          </cell>
          <cell r="N22" t="str">
            <v>Shepparton</v>
          </cell>
          <cell r="O22" t="str">
            <v>Shepparton</v>
          </cell>
          <cell r="P22" t="str">
            <v>Goulburn (Shepparton)</v>
          </cell>
          <cell r="Q22" t="str">
            <v>Goulburn</v>
          </cell>
          <cell r="R22" t="str">
            <v>East</v>
          </cell>
          <cell r="V22">
            <v>7853</v>
          </cell>
          <cell r="W22" t="str">
            <v>1921-22</v>
          </cell>
        </row>
        <row r="23">
          <cell r="H23" t="str">
            <v>Register of Interest</v>
          </cell>
          <cell r="I23" t="str">
            <v>Register of Interest</v>
          </cell>
          <cell r="M23" t="str">
            <v>Benalla</v>
          </cell>
          <cell r="N23" t="str">
            <v>Benalla</v>
          </cell>
          <cell r="O23" t="str">
            <v>Benalla/Wangaratta</v>
          </cell>
          <cell r="P23" t="str">
            <v>Ovens Murray (Benalla/Wangaratta)</v>
          </cell>
          <cell r="Q23" t="str">
            <v>Ovens Murray</v>
          </cell>
          <cell r="R23" t="str">
            <v>East</v>
          </cell>
          <cell r="V23">
            <v>8218</v>
          </cell>
          <cell r="W23" t="str">
            <v>1922-23</v>
          </cell>
        </row>
        <row r="24">
          <cell r="H24" t="str">
            <v>Movable Unit</v>
          </cell>
          <cell r="I24" t="str">
            <v>Register of Interest</v>
          </cell>
          <cell r="M24" t="str">
            <v>Wangaratta</v>
          </cell>
          <cell r="N24" t="str">
            <v>Wangaratta</v>
          </cell>
          <cell r="O24" t="str">
            <v>Benalla/Wangaratta</v>
          </cell>
          <cell r="P24" t="str">
            <v>Ovens Murray (Benalla/Wangaratta)</v>
          </cell>
          <cell r="Q24" t="str">
            <v>Ovens Murray</v>
          </cell>
          <cell r="R24" t="str">
            <v>East</v>
          </cell>
          <cell r="V24">
            <v>8583</v>
          </cell>
          <cell r="W24" t="str">
            <v>1923-24</v>
          </cell>
        </row>
        <row r="25">
          <cell r="M25" t="str">
            <v>Wodonga</v>
          </cell>
          <cell r="N25" t="str">
            <v>Wodonga</v>
          </cell>
          <cell r="O25" t="str">
            <v>Wodonga</v>
          </cell>
          <cell r="P25" t="str">
            <v>Ovens Murray (Wodonga)</v>
          </cell>
          <cell r="Q25" t="str">
            <v>Ovens Murray</v>
          </cell>
          <cell r="R25" t="str">
            <v>East</v>
          </cell>
          <cell r="V25">
            <v>8949</v>
          </cell>
          <cell r="W25" t="str">
            <v>1924-25</v>
          </cell>
        </row>
        <row r="26">
          <cell r="M26" t="str">
            <v>Ascot Vale</v>
          </cell>
          <cell r="N26" t="str">
            <v>Ascot Vale</v>
          </cell>
          <cell r="O26" t="str">
            <v>Ascot Vale/Carlton/Footscray/Kensington UCL/North Melbourne</v>
          </cell>
          <cell r="P26" t="str">
            <v>Western Melbourne (Ascot Vale/Carlton/Footscray/Kensington UCL/North Melbourne)</v>
          </cell>
          <cell r="Q26" t="str">
            <v>Western Melbourne</v>
          </cell>
          <cell r="R26" t="str">
            <v>West</v>
          </cell>
          <cell r="V26">
            <v>9314</v>
          </cell>
          <cell r="W26" t="str">
            <v>1925-26</v>
          </cell>
        </row>
        <row r="27">
          <cell r="M27" t="str">
            <v>Flemington</v>
          </cell>
          <cell r="N27" t="str">
            <v>Footscray</v>
          </cell>
          <cell r="O27" t="str">
            <v>Ascot Vale/Carlton/Footscray/Kensington UCL/North Melbourne</v>
          </cell>
          <cell r="P27" t="str">
            <v>Western Melbourne (Ascot Vale/Carlton/Footscray/Kensington UCL/North Melbourne)</v>
          </cell>
          <cell r="Q27" t="str">
            <v>Western Melbourne</v>
          </cell>
          <cell r="R27" t="str">
            <v>West</v>
          </cell>
          <cell r="V27">
            <v>9679</v>
          </cell>
          <cell r="W27" t="str">
            <v>1926-27</v>
          </cell>
        </row>
        <row r="28">
          <cell r="M28" t="str">
            <v>Footscray</v>
          </cell>
          <cell r="N28" t="str">
            <v>Footscray</v>
          </cell>
          <cell r="O28" t="str">
            <v>Ascot Vale/Carlton/Footscray/Kensington UCL/North Melbourne</v>
          </cell>
          <cell r="P28" t="str">
            <v>Western Melbourne (Ascot Vale/Carlton/Footscray/Kensington UCL/North Melbourne)</v>
          </cell>
          <cell r="Q28" t="str">
            <v>Western Melbourne</v>
          </cell>
          <cell r="R28" t="str">
            <v>West</v>
          </cell>
          <cell r="V28">
            <v>10044</v>
          </cell>
          <cell r="W28" t="str">
            <v>1927-28</v>
          </cell>
        </row>
        <row r="29">
          <cell r="M29" t="str">
            <v>Brunswick</v>
          </cell>
          <cell r="N29" t="str">
            <v>Carlton</v>
          </cell>
          <cell r="O29" t="str">
            <v>Ascot Vale/Carlton/Footscray/Kensington UCL/North Melbourne</v>
          </cell>
          <cell r="P29" t="str">
            <v>Western Melbourne (Ascot Vale/Carlton/Footscray/Kensington UCL/North Melbourne)</v>
          </cell>
          <cell r="Q29" t="str">
            <v>Western Melbourne</v>
          </cell>
          <cell r="R29" t="str">
            <v>West</v>
          </cell>
          <cell r="V29">
            <v>10410</v>
          </cell>
          <cell r="W29" t="str">
            <v>1928-29</v>
          </cell>
        </row>
        <row r="30">
          <cell r="M30" t="str">
            <v>Carlton</v>
          </cell>
          <cell r="N30" t="str">
            <v>Carlton</v>
          </cell>
          <cell r="O30" t="str">
            <v>Ascot Vale/Carlton/Footscray/Kensington UCL/North Melbourne</v>
          </cell>
          <cell r="P30" t="str">
            <v>Western Melbourne (Ascot Vale/Carlton/Footscray/Kensington UCL/North Melbourne)</v>
          </cell>
          <cell r="Q30" t="str">
            <v>Western Melbourne</v>
          </cell>
          <cell r="R30" t="str">
            <v>West</v>
          </cell>
          <cell r="V30">
            <v>10775</v>
          </cell>
          <cell r="W30" t="str">
            <v>1929-30</v>
          </cell>
        </row>
        <row r="31">
          <cell r="M31" t="str">
            <v>Kensington</v>
          </cell>
          <cell r="N31" t="str">
            <v>North Melbourne</v>
          </cell>
          <cell r="O31" t="str">
            <v>Ascot Vale/Carlton/Footscray/Kensington UCL/North Melbourne</v>
          </cell>
          <cell r="P31" t="str">
            <v>Western Melbourne (Ascot Vale/Carlton/Footscray/Kensington UCL/North Melbourne)</v>
          </cell>
          <cell r="Q31" t="str">
            <v>Western Melbourne</v>
          </cell>
          <cell r="R31" t="str">
            <v>West</v>
          </cell>
          <cell r="V31">
            <v>11140</v>
          </cell>
          <cell r="W31" t="str">
            <v>1930-31</v>
          </cell>
        </row>
        <row r="32">
          <cell r="M32" t="str">
            <v>Kensington UCL</v>
          </cell>
          <cell r="N32" t="str">
            <v>Kensington UCL</v>
          </cell>
          <cell r="O32" t="str">
            <v>Ascot Vale/Carlton/Footscray/Kensington UCL/North Melbourne</v>
          </cell>
          <cell r="P32" t="str">
            <v>Western Melbourne (Ascot Vale/Carlton/Footscray/Kensington UCL/North Melbourne)</v>
          </cell>
          <cell r="Q32" t="str">
            <v>Western Melbourne</v>
          </cell>
          <cell r="R32" t="str">
            <v>West</v>
          </cell>
          <cell r="V32">
            <v>11505</v>
          </cell>
          <cell r="W32" t="str">
            <v>1931-32</v>
          </cell>
        </row>
        <row r="33">
          <cell r="M33" t="str">
            <v>North Melbourne</v>
          </cell>
          <cell r="N33" t="str">
            <v>North Melbourne</v>
          </cell>
          <cell r="O33" t="str">
            <v>Ascot Vale/Carlton/Footscray/Kensington UCL/North Melbourne</v>
          </cell>
          <cell r="P33" t="str">
            <v>Western Melbourne (Ascot Vale/Carlton/Footscray/Kensington UCL/North Melbourne)</v>
          </cell>
          <cell r="Q33" t="str">
            <v>Western Melbourne</v>
          </cell>
          <cell r="R33" t="str">
            <v>West</v>
          </cell>
          <cell r="V33">
            <v>11871</v>
          </cell>
          <cell r="W33" t="str">
            <v>1932-33</v>
          </cell>
        </row>
        <row r="34">
          <cell r="M34" t="str">
            <v>Sunshine</v>
          </cell>
          <cell r="N34" t="str">
            <v>Sunshine</v>
          </cell>
          <cell r="O34" t="str">
            <v>Sunshine</v>
          </cell>
          <cell r="P34" t="str">
            <v>Brimbank Melton (Sunshine)</v>
          </cell>
          <cell r="Q34" t="str">
            <v>Brimbank Melton</v>
          </cell>
          <cell r="R34" t="str">
            <v>West</v>
          </cell>
          <cell r="V34">
            <v>12236</v>
          </cell>
          <cell r="W34" t="str">
            <v>1933-34</v>
          </cell>
        </row>
        <row r="35">
          <cell r="M35" t="str">
            <v>Colac</v>
          </cell>
          <cell r="N35" t="str">
            <v>Geelong</v>
          </cell>
          <cell r="O35" t="str">
            <v>Geelong</v>
          </cell>
          <cell r="P35" t="str">
            <v>Barwon (Geelong)</v>
          </cell>
          <cell r="Q35" t="str">
            <v>Barwon</v>
          </cell>
          <cell r="R35" t="str">
            <v>West</v>
          </cell>
          <cell r="V35">
            <v>12601</v>
          </cell>
          <cell r="W35" t="str">
            <v>1934-35</v>
          </cell>
        </row>
        <row r="36">
          <cell r="M36" t="str">
            <v>Geelong</v>
          </cell>
          <cell r="N36" t="str">
            <v>Geelong</v>
          </cell>
          <cell r="O36" t="str">
            <v>Geelong</v>
          </cell>
          <cell r="P36" t="str">
            <v>Barwon (Geelong)</v>
          </cell>
          <cell r="Q36" t="str">
            <v>Barwon</v>
          </cell>
          <cell r="R36" t="str">
            <v>West</v>
          </cell>
          <cell r="V36">
            <v>12966</v>
          </cell>
          <cell r="W36" t="str">
            <v>1935-36</v>
          </cell>
        </row>
        <row r="37">
          <cell r="M37" t="str">
            <v>Ballarat</v>
          </cell>
          <cell r="N37" t="str">
            <v>Ballarat</v>
          </cell>
          <cell r="O37" t="str">
            <v>Ballarat</v>
          </cell>
          <cell r="P37" t="str">
            <v>Central Highlands (Ballarat)</v>
          </cell>
          <cell r="Q37" t="str">
            <v>Central Highlands</v>
          </cell>
          <cell r="R37" t="str">
            <v>West</v>
          </cell>
          <cell r="V37">
            <v>13332</v>
          </cell>
          <cell r="W37" t="str">
            <v>1936-37</v>
          </cell>
        </row>
        <row r="38">
          <cell r="M38" t="str">
            <v>Horsham</v>
          </cell>
          <cell r="N38" t="str">
            <v>Horsham</v>
          </cell>
          <cell r="O38" t="str">
            <v>Horsham</v>
          </cell>
          <cell r="P38" t="str">
            <v>Western District (Horsham)</v>
          </cell>
          <cell r="Q38" t="str">
            <v>Western District</v>
          </cell>
          <cell r="R38" t="str">
            <v>West</v>
          </cell>
          <cell r="V38">
            <v>13697</v>
          </cell>
          <cell r="W38" t="str">
            <v>1937-38</v>
          </cell>
        </row>
        <row r="39">
          <cell r="M39" t="str">
            <v>Portland</v>
          </cell>
          <cell r="N39" t="str">
            <v>Portland</v>
          </cell>
          <cell r="O39" t="str">
            <v>Hamilton/Portland/Warrnambool</v>
          </cell>
          <cell r="P39" t="str">
            <v>Western District (Hamilton/Portland/Warrnambool)</v>
          </cell>
          <cell r="Q39" t="str">
            <v>Western District</v>
          </cell>
          <cell r="R39" t="str">
            <v>West</v>
          </cell>
          <cell r="V39">
            <v>14062</v>
          </cell>
          <cell r="W39" t="str">
            <v>1938-39</v>
          </cell>
        </row>
        <row r="40">
          <cell r="M40" t="str">
            <v>Warrnambool</v>
          </cell>
          <cell r="N40" t="str">
            <v>Warrnambool</v>
          </cell>
          <cell r="O40" t="str">
            <v>Hamilton/Portland/Warrnambool</v>
          </cell>
          <cell r="P40" t="str">
            <v>Western District (Hamilton/Portland/Warrnambool)</v>
          </cell>
          <cell r="Q40" t="str">
            <v>Western District</v>
          </cell>
          <cell r="R40" t="str">
            <v>West</v>
          </cell>
          <cell r="V40">
            <v>14427</v>
          </cell>
          <cell r="W40" t="str">
            <v>1939-40</v>
          </cell>
        </row>
        <row r="41">
          <cell r="M41" t="str">
            <v>Hamilton</v>
          </cell>
          <cell r="N41" t="str">
            <v>Warrnambool</v>
          </cell>
          <cell r="O41" t="str">
            <v>Hamilton/Portland/Warrnambool</v>
          </cell>
          <cell r="P41" t="str">
            <v>Western District (Hamilton/Portland/Warrnambool)</v>
          </cell>
          <cell r="Q41" t="str">
            <v>Western District</v>
          </cell>
          <cell r="R41" t="str">
            <v>West</v>
          </cell>
          <cell r="V41">
            <v>14793</v>
          </cell>
          <cell r="W41" t="str">
            <v>1940-41</v>
          </cell>
        </row>
        <row r="42">
          <cell r="M42" t="str">
            <v>Movable Units</v>
          </cell>
          <cell r="N42" t="str">
            <v>Movable Units</v>
          </cell>
          <cell r="O42" t="str">
            <v>Head Office</v>
          </cell>
          <cell r="P42" t="str">
            <v>Head Office</v>
          </cell>
          <cell r="Q42" t="str">
            <v>Head Office</v>
          </cell>
          <cell r="R42" t="str">
            <v>Head Office</v>
          </cell>
          <cell r="V42">
            <v>15158</v>
          </cell>
          <cell r="W42" t="str">
            <v>1941-42</v>
          </cell>
        </row>
        <row r="43">
          <cell r="M43" t="str">
            <v>Head Office</v>
          </cell>
          <cell r="N43" t="str">
            <v>Head Office</v>
          </cell>
          <cell r="O43" t="str">
            <v>Head Office</v>
          </cell>
          <cell r="P43" t="str">
            <v>Head Office</v>
          </cell>
          <cell r="Q43" t="str">
            <v>Head Office</v>
          </cell>
          <cell r="R43" t="str">
            <v>Head Office</v>
          </cell>
          <cell r="V43">
            <v>15523</v>
          </cell>
          <cell r="W43" t="str">
            <v>1942-43</v>
          </cell>
        </row>
        <row r="44">
          <cell r="M44" t="str">
            <v>Head Office</v>
          </cell>
          <cell r="N44" t="str">
            <v>Head Office</v>
          </cell>
          <cell r="O44" t="str">
            <v>Head Office</v>
          </cell>
          <cell r="P44" t="str">
            <v>Head Office</v>
          </cell>
          <cell r="Q44" t="str">
            <v>Head Office</v>
          </cell>
          <cell r="R44" t="str">
            <v>Head Office</v>
          </cell>
          <cell r="V44">
            <v>15888</v>
          </cell>
          <cell r="W44" t="str">
            <v>1943-44</v>
          </cell>
        </row>
        <row r="45">
          <cell r="M45" t="str">
            <v>Head Office</v>
          </cell>
          <cell r="N45" t="str">
            <v>Head Office</v>
          </cell>
          <cell r="O45" t="str">
            <v>Head Office</v>
          </cell>
          <cell r="P45" t="str">
            <v>Head Office</v>
          </cell>
          <cell r="Q45" t="str">
            <v>Head Office</v>
          </cell>
          <cell r="R45" t="str">
            <v>Head Office</v>
          </cell>
          <cell r="V45">
            <v>16254</v>
          </cell>
          <cell r="W45" t="str">
            <v>1944-45</v>
          </cell>
        </row>
        <row r="46">
          <cell r="M46" t="str">
            <v>N/A</v>
          </cell>
          <cell r="N46" t="str">
            <v>N/A</v>
          </cell>
          <cell r="O46" t="str">
            <v>Head Office</v>
          </cell>
          <cell r="P46" t="str">
            <v>Head Office</v>
          </cell>
          <cell r="Q46" t="str">
            <v>Head Office</v>
          </cell>
          <cell r="R46" t="str">
            <v>Head Office</v>
          </cell>
          <cell r="V46">
            <v>16619</v>
          </cell>
          <cell r="W46" t="str">
            <v>1945-46</v>
          </cell>
        </row>
        <row r="47">
          <cell r="M47" t="str">
            <v>NULL</v>
          </cell>
          <cell r="N47" t="str">
            <v>NULL</v>
          </cell>
          <cell r="O47" t="str">
            <v>NULL</v>
          </cell>
          <cell r="P47" t="str">
            <v>NULL</v>
          </cell>
          <cell r="Q47" t="str">
            <v>NULL</v>
          </cell>
          <cell r="R47" t="str">
            <v>NULL</v>
          </cell>
          <cell r="V47">
            <v>16984</v>
          </cell>
          <cell r="W47" t="str">
            <v>1946-47</v>
          </cell>
        </row>
        <row r="48">
          <cell r="V48">
            <v>17349</v>
          </cell>
          <cell r="W48" t="str">
            <v>1947-48</v>
          </cell>
        </row>
        <row r="49">
          <cell r="V49">
            <v>17715</v>
          </cell>
          <cell r="W49" t="str">
            <v>1948-49</v>
          </cell>
        </row>
        <row r="50">
          <cell r="V50">
            <v>18080</v>
          </cell>
          <cell r="W50" t="str">
            <v>1949-50</v>
          </cell>
        </row>
        <row r="51">
          <cell r="V51">
            <v>18445</v>
          </cell>
          <cell r="W51" t="str">
            <v>1950-51</v>
          </cell>
        </row>
        <row r="52">
          <cell r="V52">
            <v>18810</v>
          </cell>
          <cell r="W52" t="str">
            <v>1951-52</v>
          </cell>
        </row>
        <row r="53">
          <cell r="V53">
            <v>19176</v>
          </cell>
          <cell r="W53" t="str">
            <v>1952-53</v>
          </cell>
        </row>
        <row r="54">
          <cell r="V54">
            <v>19541</v>
          </cell>
          <cell r="W54" t="str">
            <v>1953-54</v>
          </cell>
        </row>
        <row r="55">
          <cell r="V55">
            <v>19906</v>
          </cell>
          <cell r="W55" t="str">
            <v>1954-55</v>
          </cell>
        </row>
        <row r="56">
          <cell r="V56">
            <v>20271</v>
          </cell>
          <cell r="W56" t="str">
            <v>1955-56</v>
          </cell>
        </row>
        <row r="57">
          <cell r="V57">
            <v>20637</v>
          </cell>
          <cell r="W57" t="str">
            <v>1956-57</v>
          </cell>
        </row>
        <row r="58">
          <cell r="V58">
            <v>21002</v>
          </cell>
          <cell r="W58" t="str">
            <v>1957-58</v>
          </cell>
        </row>
        <row r="59">
          <cell r="V59">
            <v>21367</v>
          </cell>
          <cell r="W59" t="str">
            <v>1958-59</v>
          </cell>
        </row>
        <row r="60">
          <cell r="V60">
            <v>21732</v>
          </cell>
          <cell r="W60" t="str">
            <v>1959-60</v>
          </cell>
        </row>
        <row r="61">
          <cell r="V61">
            <v>22098</v>
          </cell>
          <cell r="W61" t="str">
            <v>1960-61</v>
          </cell>
        </row>
        <row r="62">
          <cell r="V62">
            <v>22463</v>
          </cell>
          <cell r="W62" t="str">
            <v>1961-62</v>
          </cell>
        </row>
        <row r="63">
          <cell r="V63">
            <v>22828</v>
          </cell>
          <cell r="W63" t="str">
            <v>1962-63</v>
          </cell>
        </row>
        <row r="64">
          <cell r="V64">
            <v>23193</v>
          </cell>
          <cell r="W64" t="str">
            <v>1963-64</v>
          </cell>
        </row>
        <row r="65">
          <cell r="V65">
            <v>23559</v>
          </cell>
          <cell r="W65" t="str">
            <v>1964-65</v>
          </cell>
        </row>
        <row r="66">
          <cell r="V66">
            <v>23924</v>
          </cell>
          <cell r="W66" t="str">
            <v>1965-66</v>
          </cell>
        </row>
        <row r="67">
          <cell r="V67">
            <v>24289</v>
          </cell>
          <cell r="W67" t="str">
            <v>1966-67</v>
          </cell>
        </row>
        <row r="68">
          <cell r="V68">
            <v>24654</v>
          </cell>
          <cell r="W68" t="str">
            <v>1967-68</v>
          </cell>
        </row>
        <row r="69">
          <cell r="V69">
            <v>25020</v>
          </cell>
          <cell r="W69" t="str">
            <v>1968-69</v>
          </cell>
        </row>
        <row r="70">
          <cell r="V70">
            <v>25385</v>
          </cell>
          <cell r="W70" t="str">
            <v>1969-70</v>
          </cell>
        </row>
        <row r="71">
          <cell r="V71">
            <v>25750</v>
          </cell>
          <cell r="W71" t="str">
            <v>1970-71</v>
          </cell>
        </row>
        <row r="72">
          <cell r="V72">
            <v>26115</v>
          </cell>
          <cell r="W72" t="str">
            <v>1971-72</v>
          </cell>
        </row>
        <row r="73">
          <cell r="V73">
            <v>26481</v>
          </cell>
          <cell r="W73" t="str">
            <v>1972-73</v>
          </cell>
        </row>
        <row r="74">
          <cell r="V74">
            <v>26846</v>
          </cell>
          <cell r="W74" t="str">
            <v>1973-74</v>
          </cell>
        </row>
        <row r="75">
          <cell r="V75">
            <v>27211</v>
          </cell>
          <cell r="W75" t="str">
            <v>1974-75</v>
          </cell>
        </row>
        <row r="76">
          <cell r="V76">
            <v>27576</v>
          </cell>
          <cell r="W76" t="str">
            <v>1975-76</v>
          </cell>
        </row>
        <row r="77">
          <cell r="V77">
            <v>27942</v>
          </cell>
          <cell r="W77" t="str">
            <v>1976-77</v>
          </cell>
        </row>
        <row r="78">
          <cell r="V78">
            <v>28307</v>
          </cell>
          <cell r="W78" t="str">
            <v>1977-78</v>
          </cell>
        </row>
        <row r="79">
          <cell r="V79">
            <v>28672</v>
          </cell>
          <cell r="W79" t="str">
            <v>1978-79</v>
          </cell>
        </row>
        <row r="80">
          <cell r="V80">
            <v>29037</v>
          </cell>
          <cell r="W80" t="str">
            <v>1979-80</v>
          </cell>
        </row>
        <row r="81">
          <cell r="V81">
            <v>29403</v>
          </cell>
          <cell r="W81" t="str">
            <v>1980-81</v>
          </cell>
        </row>
        <row r="82">
          <cell r="V82">
            <v>29768</v>
          </cell>
          <cell r="W82" t="str">
            <v>1981-82</v>
          </cell>
        </row>
        <row r="83">
          <cell r="V83">
            <v>30133</v>
          </cell>
          <cell r="W83" t="str">
            <v>1982-83</v>
          </cell>
        </row>
        <row r="84">
          <cell r="V84">
            <v>30498</v>
          </cell>
          <cell r="W84" t="str">
            <v>1983-84</v>
          </cell>
        </row>
        <row r="85">
          <cell r="V85">
            <v>30864</v>
          </cell>
          <cell r="W85" t="str">
            <v>1984-85</v>
          </cell>
        </row>
        <row r="86">
          <cell r="V86">
            <v>31229</v>
          </cell>
          <cell r="W86" t="str">
            <v>1985-86</v>
          </cell>
        </row>
        <row r="87">
          <cell r="V87">
            <v>31594</v>
          </cell>
          <cell r="W87" t="str">
            <v>1986-87</v>
          </cell>
        </row>
        <row r="88">
          <cell r="V88">
            <v>31959</v>
          </cell>
          <cell r="W88" t="str">
            <v>1987-88</v>
          </cell>
        </row>
        <row r="89">
          <cell r="V89">
            <v>32325</v>
          </cell>
          <cell r="W89" t="str">
            <v>1988-89</v>
          </cell>
        </row>
        <row r="90">
          <cell r="V90">
            <v>32690</v>
          </cell>
          <cell r="W90" t="str">
            <v>1989-90</v>
          </cell>
        </row>
        <row r="91">
          <cell r="V91">
            <v>33055</v>
          </cell>
          <cell r="W91" t="str">
            <v>1990-91</v>
          </cell>
        </row>
        <row r="92">
          <cell r="V92">
            <v>33420</v>
          </cell>
          <cell r="W92" t="str">
            <v>1991-92</v>
          </cell>
        </row>
        <row r="93">
          <cell r="V93">
            <v>33786</v>
          </cell>
          <cell r="W93" t="str">
            <v>1992-93</v>
          </cell>
        </row>
        <row r="94">
          <cell r="V94">
            <v>34151</v>
          </cell>
          <cell r="W94" t="str">
            <v>1993-94</v>
          </cell>
        </row>
        <row r="95">
          <cell r="V95">
            <v>34516</v>
          </cell>
          <cell r="W95" t="str">
            <v>1994-95</v>
          </cell>
        </row>
        <row r="96">
          <cell r="V96">
            <v>34881</v>
          </cell>
          <cell r="W96" t="str">
            <v>1995-96</v>
          </cell>
        </row>
        <row r="97">
          <cell r="V97">
            <v>35247</v>
          </cell>
          <cell r="W97" t="str">
            <v>1996-97</v>
          </cell>
        </row>
        <row r="98">
          <cell r="V98">
            <v>35612</v>
          </cell>
          <cell r="W98" t="str">
            <v>1997-98</v>
          </cell>
        </row>
        <row r="99">
          <cell r="V99">
            <v>35977</v>
          </cell>
          <cell r="W99" t="str">
            <v>1998-99</v>
          </cell>
        </row>
        <row r="100">
          <cell r="V100">
            <v>36342</v>
          </cell>
          <cell r="W100" t="str">
            <v>1999-00</v>
          </cell>
        </row>
        <row r="101">
          <cell r="V101">
            <v>36708</v>
          </cell>
          <cell r="W101" t="str">
            <v>2000-01</v>
          </cell>
        </row>
        <row r="102">
          <cell r="V102">
            <v>37073</v>
          </cell>
          <cell r="W102" t="str">
            <v>2001-02</v>
          </cell>
        </row>
        <row r="103">
          <cell r="V103">
            <v>37438</v>
          </cell>
          <cell r="W103" t="str">
            <v>2002-03</v>
          </cell>
        </row>
        <row r="104">
          <cell r="V104">
            <v>37803</v>
          </cell>
          <cell r="W104" t="str">
            <v>2003-04</v>
          </cell>
        </row>
        <row r="105">
          <cell r="V105">
            <v>38169</v>
          </cell>
          <cell r="W105" t="str">
            <v>2004-05</v>
          </cell>
        </row>
        <row r="106">
          <cell r="V106">
            <v>38534</v>
          </cell>
          <cell r="W106" t="str">
            <v>2005-06</v>
          </cell>
        </row>
        <row r="107">
          <cell r="V107">
            <v>38899</v>
          </cell>
          <cell r="W107" t="str">
            <v>2006-07</v>
          </cell>
        </row>
        <row r="108">
          <cell r="V108">
            <v>39264</v>
          </cell>
          <cell r="W108" t="str">
            <v>2007-08</v>
          </cell>
        </row>
        <row r="109">
          <cell r="V109">
            <v>39630</v>
          </cell>
          <cell r="W109" t="str">
            <v>2008-09</v>
          </cell>
        </row>
        <row r="110">
          <cell r="V110">
            <v>39995</v>
          </cell>
          <cell r="W110" t="str">
            <v>2009-10</v>
          </cell>
        </row>
        <row r="111">
          <cell r="V111">
            <v>40360</v>
          </cell>
          <cell r="W111" t="str">
            <v>2010-11</v>
          </cell>
        </row>
        <row r="112">
          <cell r="V112">
            <v>40725</v>
          </cell>
          <cell r="W112" t="str">
            <v>2011-12</v>
          </cell>
        </row>
        <row r="113">
          <cell r="V113">
            <v>41091</v>
          </cell>
          <cell r="W113" t="str">
            <v>2012-13</v>
          </cell>
        </row>
        <row r="114">
          <cell r="V114">
            <v>41456</v>
          </cell>
          <cell r="W114" t="str">
            <v>2013-14</v>
          </cell>
        </row>
        <row r="115">
          <cell r="V115">
            <v>41821</v>
          </cell>
          <cell r="W115" t="str">
            <v>2014-15</v>
          </cell>
        </row>
        <row r="116">
          <cell r="V116">
            <v>42186</v>
          </cell>
          <cell r="W116" t="str">
            <v>2015-16</v>
          </cell>
        </row>
        <row r="117">
          <cell r="V117">
            <v>42552</v>
          </cell>
          <cell r="W117" t="str">
            <v>2016-17</v>
          </cell>
        </row>
        <row r="118">
          <cell r="V118">
            <v>42917</v>
          </cell>
          <cell r="W118" t="str">
            <v>2017-18</v>
          </cell>
        </row>
        <row r="119">
          <cell r="V119">
            <v>43282</v>
          </cell>
          <cell r="W119" t="str">
            <v>2018-19</v>
          </cell>
        </row>
        <row r="120">
          <cell r="V120">
            <v>43647</v>
          </cell>
          <cell r="W120" t="str">
            <v>2019-20</v>
          </cell>
        </row>
      </sheetData>
      <sheetData sheetId="1"/>
      <sheetData sheetId="2">
        <row r="10">
          <cell r="G10">
            <v>42643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CA1362E-6C46-4057-BC78-6FDFF85DA44F}" name="Table1" displayName="Table1" ref="B14:E15" totalsRowShown="0" headerRowDxfId="50" dataDxfId="49" tableBorderDxfId="48" dataCellStyle="Currency">
  <tableColumns count="4">
    <tableColumn id="4" xr3:uid="{E2E8369A-A7C9-457F-B954-ED24F8F6F127}" name="Funding source" dataDxfId="47" dataCellStyle="Currency"/>
    <tableColumn id="1" xr3:uid="{ECD5105F-381C-4663-B8C9-48B7A5E0CC71}" name="Current year allocation " dataDxfId="46" dataCellStyle="Currency"/>
    <tableColumn id="2" xr3:uid="{8AE96D46-5A8A-466A-B17F-94587D3E810A}" name="Carry forward or over _x000a_Approved by DHHS APSS" dataDxfId="45" dataCellStyle="Currency"/>
    <tableColumn id="3" xr3:uid="{5E6E58B7-7CCD-4541-989B-57134F1CF114}" name="Totals - _x000a_Automatically calculated - do not edit" dataDxfId="44" dataCellStyle="Currency">
      <calculatedColumnFormula>SUM(Table1[[#This Row],[Current year allocation ]:[Carry forward or over 
Approved by DHHS APSS]])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BD4FC5-D20C-4163-8EE5-6CE515969B64}" name="Table3" displayName="Table3" ref="B28:D49" totalsRowShown="0" headerRowDxfId="43" dataDxfId="41" headerRowBorderDxfId="42" tableBorderDxfId="40">
  <tableColumns count="3">
    <tableColumn id="1" xr3:uid="{64CD438F-6E55-4AFB-A34F-99D160E691DA}" name="Outcome Area" dataDxfId="39"/>
    <tableColumn id="2" xr3:uid="{DE170186-49C2-4DD4-B500-CD269E564E49}" name="Total expended" dataDxfId="38" dataCellStyle="Currency">
      <calculatedColumnFormula>SUMIF(TableAquittal175[Practice area initiative relates to (select from dropdown)],Table3[[#This Row],[Outcome Area]],TableAquittal175[Amount expended to date])</calculatedColumnFormula>
    </tableColumn>
    <tableColumn id="3" xr3:uid="{16182F79-A3DB-4B06-9538-7B1648D5FEAE}" name="Per cent expended" dataDxfId="37" dataCellStyle="Percent">
      <calculatedColumnFormula>Table3[[#This Row],[Total expended]]/$C$49</calculatedColumnFormula>
    </tableColumn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3D2E3E-196A-44E0-9786-0D8E27D7A534}" name="Table5" displayName="Table5" ref="B55:D61" totalsRowShown="0" headerRowDxfId="36" dataDxfId="34" headerRowBorderDxfId="35">
  <autoFilter ref="B55:D61" xr:uid="{D12EF28A-AFAD-4BDF-AFD7-E0DC5B79BE19}"/>
  <tableColumns count="3">
    <tableColumn id="1" xr3:uid="{4E392B1C-8965-4A67-BBC9-07D2E8762757}" name="Initiative Category" dataDxfId="33"/>
    <tableColumn id="2" xr3:uid="{33B10D4F-6B55-46E5-B8BA-832D5FD4920D}" name="Total expended" dataDxfId="32" dataCellStyle="Currency">
      <calculatedColumnFormula>SUMIF(TableAquittal175[Initiative Category],Table5[[#This Row],[Initiative Category]],TableAquittal175[Amount expended to date])</calculatedColumnFormula>
    </tableColumn>
    <tableColumn id="3" xr3:uid="{D7E869E8-272E-4461-91AC-5EDD70F51AE7}" name="Per cent expended" dataDxfId="31" dataCellStyle="Percent">
      <calculatedColumnFormula>Table5[[#This Row],[Total expended]]/$C$62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42D82B-104B-4736-A82B-2C0CA7934AD1}" name="TableAquittal175" displayName="TableAquittal175" ref="A10:Q29" headerRowDxfId="30" dataDxfId="29" totalsRowDxfId="28">
  <tableColumns count="17">
    <tableColumn id="1" xr3:uid="{5EDF4E40-D607-43D9-AB9B-EA0FB9433D4B}" name="Program/s the funding used to support_x000a_(select from dropdown)" totalsRowLabel="Total" dataDxfId="27"/>
    <tableColumn id="11" xr3:uid="{952102DD-EC77-457A-A55C-C45A09C80189}" name="Name of the initiative funded through Program Development" dataDxfId="26"/>
    <tableColumn id="2" xr3:uid="{EA009037-3A98-4327-B60D-5712323E0316}" name="Initiative Category" dataDxfId="25"/>
    <tableColumn id="14" xr3:uid="{61221CA4-89A4-4396-B4FA-1272A3342440}" name="Practice area initiative relates to (select from dropdown)" dataDxfId="24"/>
    <tableColumn id="17" xr3:uid="{EA172EDB-13AA-469B-838F-EB11D5651D48}" name="Agency managing / coordinating initiative" dataDxfId="23"/>
    <tableColumn id="18" xr3:uid="{7BBCA348-7255-4566-B944-F77152755359}" name="Organisation/ trainer/ expert engaged " dataDxfId="22"/>
    <tableColumn id="3" xr3:uid="{875FAC48-7411-4F37-8A57-1E1DE617D1BA}" name="Date funding approved" dataDxfId="21"/>
    <tableColumn id="4" xr3:uid="{30F5C03F-0DCF-4896-908B-A2038770A846}" name="Start date of the training/initiative" dataDxfId="20"/>
    <tableColumn id="5" xr3:uid="{230E886C-D6E4-4E4B-A588-81867E0511EE}" name="End date of the training/initiative" dataDxfId="19"/>
    <tableColumn id="19" xr3:uid="{ED332113-BAFD-4FDF-99FA-FA6D95EAA673}" name="Column2" dataDxfId="18"/>
    <tableColumn id="7" xr3:uid="{2FE877CA-EAA2-41AA-B540-0CBAEDB03CA0}" name="Amount approved" dataDxfId="17" dataCellStyle="Currency"/>
    <tableColumn id="8" xr3:uid="{FD09FE9B-2D47-4A45-A60B-3A8BE8F22219}" name="Amount expended to date" dataDxfId="16" dataCellStyle="Currency"/>
    <tableColumn id="9" xr3:uid="{0D4FA33C-71DE-4B73-8C5D-7B88AC879254}" name="Amount approved remaining (calculated automatically)" dataDxfId="15" dataCellStyle="Currency">
      <calculatedColumnFormula array="1">TableAquittal175[[#This Row],[Amount approved]]-TableAquittal175[[#This Row],[Amount expended to date]]</calculatedColumnFormula>
    </tableColumn>
    <tableColumn id="10" xr3:uid="{A4891E6E-889C-4D6D-BD8A-4ECFC23A8BB5}" name="Details of training/initiative_x000a__x000a_ - Training: number of days, _x000a_ - Specialist expertise:  - time fraction, length, deliverables or milestones" dataDxfId="14"/>
    <tableColumn id="6" xr3:uid="{272A1201-1A40-4391-B989-E6BC80CF51A8}" name="Number of agencies accessing the training/initiative" dataDxfId="13"/>
    <tableColumn id="13" xr3:uid="{51CA25FB-777F-41FA-83D7-DB48F226D4F7}" name="Number of staff accessing?" dataDxfId="12"/>
    <tableColumn id="15" xr3:uid="{43A8ED00-E4C0-410B-9E37-CE4CBD1845B7}" name="Comment - e.g. effectiveness, value for money, staff rating, would agency/alliance use again?_x000a__x000a_Where Program Development use during 2019-20 does not fit within new guidance, note any issues with transition by 30 June 20." totalsRowFunction="count" dataDxfId="11"/>
  </tableColumns>
  <tableStyleInfo name="TableStyleLight12 2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7BE2CB-8790-48E4-AA5F-FACC4DBA0608}" name="TableAqTotal6198" displayName="TableAqTotal6198" ref="E3:F5" totalsRowShown="0" headerRowDxfId="10" dataDxfId="9">
  <tableColumns count="2">
    <tableColumn id="1" xr3:uid="{0862C215-A0C1-4084-B6D9-4ED2F705BA87}" name="Item" dataDxfId="8"/>
    <tableColumn id="2" xr3:uid="{97ED73BA-0D24-4301-BDB4-F27C0A3105D2}" name="Total" dataDxfId="7">
      <calculatedColumnFormula>SUM(#REF!)</calculatedColumnFormula>
    </tableColumn>
  </tableColumns>
  <tableStyleInfo name="TableStyleLight1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B9C66A6-9522-4FB5-9481-18B19CFC0C22}" name="Table10" displayName="Table10" ref="A4:B7" totalsRowShown="0" headerRowDxfId="6" dataDxfId="4" headerRowBorderDxfId="5" tableBorderDxfId="3" totalsRowBorderDxfId="2">
  <tableColumns count="2">
    <tableColumn id="1" xr3:uid="{9BBD6E89-2629-4A12-94DB-7548A2B33485}" name="Feedback on" dataDxfId="1"/>
    <tableColumn id="2" xr3:uid="{9B076AEA-3A88-4519-903C-8D60B58375E4}" name="Suggested changes and reasons " dataDxfId="0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ildrenYouthFamilies@dhhs.vic.gov.au" TargetMode="External"/><Relationship Id="rId2" Type="http://schemas.openxmlformats.org/officeDocument/2006/relationships/hyperlink" Target="https://providers.dhhs.vic.gov.au/family-services" TargetMode="External"/><Relationship Id="rId1" Type="http://schemas.openxmlformats.org/officeDocument/2006/relationships/hyperlink" Target="mailto:ChildrenYouthFamilies@dhhs.vic.gov.au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roviders.dhhs.vic.gov.au/program-requirements-family-and-early-parenting-services-victoria-word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zoomScaleNormal="100" workbookViewId="0"/>
  </sheetViews>
  <sheetFormatPr defaultColWidth="0" defaultRowHeight="0" customHeight="1" zeroHeight="1" x14ac:dyDescent="0.2"/>
  <cols>
    <col min="1" max="1" width="22.7109375" style="14" customWidth="1"/>
    <col min="2" max="11" width="9.140625" style="14" customWidth="1"/>
    <col min="12" max="12" width="13" style="14" customWidth="1"/>
    <col min="13" max="16384" width="9.140625" style="14" hidden="1"/>
  </cols>
  <sheetData>
    <row r="1" spans="1:3" ht="23.25" x14ac:dyDescent="0.35">
      <c r="A1" s="29" t="s">
        <v>92</v>
      </c>
    </row>
    <row r="2" spans="1:3" ht="15" x14ac:dyDescent="0.25">
      <c r="A2" s="30" t="s">
        <v>103</v>
      </c>
    </row>
    <row r="3" spans="1:3" ht="33.75" customHeight="1" x14ac:dyDescent="0.25">
      <c r="A3" s="13" t="s">
        <v>0</v>
      </c>
    </row>
    <row r="4" spans="1:3" ht="14.25" x14ac:dyDescent="0.2">
      <c r="A4" s="6" t="s">
        <v>69</v>
      </c>
    </row>
    <row r="5" spans="1:3" ht="14.25" x14ac:dyDescent="0.2">
      <c r="A5" s="31" t="s">
        <v>72</v>
      </c>
    </row>
    <row r="6" spans="1:3" ht="14.25" x14ac:dyDescent="0.2">
      <c r="A6" s="31" t="s">
        <v>70</v>
      </c>
    </row>
    <row r="7" spans="1:3" ht="33.75" customHeight="1" x14ac:dyDescent="0.25">
      <c r="A7" s="13" t="s">
        <v>1</v>
      </c>
    </row>
    <row r="8" spans="1:3" ht="17.25" customHeight="1" x14ac:dyDescent="0.2">
      <c r="A8" s="1" t="s">
        <v>15</v>
      </c>
    </row>
    <row r="9" spans="1:3" ht="17.25" customHeight="1" x14ac:dyDescent="0.2">
      <c r="A9" s="1" t="s">
        <v>16</v>
      </c>
    </row>
    <row r="10" spans="1:3" ht="17.25" customHeight="1" x14ac:dyDescent="0.2">
      <c r="A10" s="15" t="s">
        <v>73</v>
      </c>
      <c r="C10" s="6" t="s">
        <v>74</v>
      </c>
    </row>
    <row r="11" spans="1:3" ht="17.25" customHeight="1" x14ac:dyDescent="0.2"/>
    <row r="12" spans="1:3" ht="25.5" customHeight="1" x14ac:dyDescent="0.2">
      <c r="A12" s="3" t="s">
        <v>2</v>
      </c>
    </row>
    <row r="13" spans="1:3" ht="12.75" x14ac:dyDescent="0.2">
      <c r="A13" s="3" t="s">
        <v>75</v>
      </c>
    </row>
    <row r="14" spans="1:3" ht="21" customHeight="1" x14ac:dyDescent="0.2">
      <c r="A14" s="6" t="s">
        <v>76</v>
      </c>
    </row>
    <row r="15" spans="1:3" ht="12.75" x14ac:dyDescent="0.2">
      <c r="A15" s="3" t="s">
        <v>21</v>
      </c>
    </row>
    <row r="16" spans="1:3" ht="12.75" x14ac:dyDescent="0.2"/>
    <row r="17" ht="12.75" hidden="1" customHeight="1" x14ac:dyDescent="0.2"/>
  </sheetData>
  <hyperlinks>
    <hyperlink ref="A4" location="' Summary &amp; Analysis'!A1" display="Summary and analysis" xr:uid="{00000000-0004-0000-0000-000000000000}"/>
    <hyperlink ref="A5" location="'Program Development Acquittal'!A1" display="Program Development Acquittal tool" xr:uid="{732850B4-474D-449B-824E-30BBF7B7CD01}"/>
    <hyperlink ref="A6" location="'Feedback to DHHS Central'!A1" display="Feedback to DHHS Central" xr:uid="{0054236A-D2BA-4A4E-AB92-650C90DD4C0E}"/>
    <hyperlink ref="A10" r:id="rId1" xr:uid="{3594EC7D-2982-4EE3-9329-89E1C8030A60}"/>
    <hyperlink ref="A14" r:id="rId2" display="Available on DHHS website's Family Services page" xr:uid="{081A449A-EE25-472A-897B-0FB18F39BE33}"/>
    <hyperlink ref="C10" r:id="rId3" display="mailto:ChildrenYouthFamilies@dhhs.vic.gov.au" xr:uid="{F1F39AEF-02AA-45B0-80B5-01E13178E8F5}"/>
  </hyperlinks>
  <pageMargins left="0.70866141732283472" right="0.70866141732283472" top="0.74803149606299213" bottom="0.74803149606299213" header="0.31496062992125984" footer="0.31496062992125984"/>
  <pageSetup paperSize="292" orientation="landscape" r:id="rId4"/>
  <headerFooter>
    <oddFooter>&amp;R&amp;G</oddFooter>
  </headerFooter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56C4-7A19-44DD-BC95-4F5D089DDBB0}">
  <sheetPr>
    <pageSetUpPr fitToPage="1"/>
  </sheetPr>
  <dimension ref="A1:I81"/>
  <sheetViews>
    <sheetView tabSelected="1" zoomScale="55" zoomScaleNormal="55" workbookViewId="0">
      <selection activeCell="E1" sqref="E1"/>
    </sheetView>
  </sheetViews>
  <sheetFormatPr defaultColWidth="9.140625" defaultRowHeight="12.75" x14ac:dyDescent="0.2"/>
  <cols>
    <col min="1" max="1" width="12.5703125" customWidth="1"/>
    <col min="2" max="2" width="49.5703125" customWidth="1"/>
    <col min="3" max="3" width="32.28515625" customWidth="1"/>
    <col min="4" max="4" width="39.42578125" customWidth="1"/>
    <col min="5" max="5" width="46.42578125" customWidth="1"/>
    <col min="6" max="6" width="34.85546875" customWidth="1"/>
    <col min="7" max="7" width="44" customWidth="1"/>
    <col min="8" max="8" width="69.28515625" customWidth="1"/>
    <col min="9" max="9" width="19.140625" customWidth="1"/>
  </cols>
  <sheetData>
    <row r="1" spans="1:9" ht="27.75" x14ac:dyDescent="0.4">
      <c r="A1" s="19" t="s">
        <v>107</v>
      </c>
    </row>
    <row r="2" spans="1:9" ht="18" x14ac:dyDescent="0.25">
      <c r="A2" s="44" t="s">
        <v>98</v>
      </c>
      <c r="B2" s="44"/>
      <c r="C2" s="44"/>
      <c r="D2" s="44"/>
      <c r="E2" s="44"/>
      <c r="F2" s="44"/>
      <c r="G2" s="44"/>
    </row>
    <row r="3" spans="1:9" ht="23.25" x14ac:dyDescent="0.35">
      <c r="A3" s="46" t="s">
        <v>99</v>
      </c>
      <c r="B3" s="44"/>
      <c r="C3" s="44"/>
      <c r="D3" s="44"/>
      <c r="E3" s="44"/>
      <c r="F3" s="44"/>
      <c r="G3" s="44"/>
    </row>
    <row r="4" spans="1:9" ht="18" x14ac:dyDescent="0.25">
      <c r="A4" s="45" t="s">
        <v>102</v>
      </c>
      <c r="B4" s="44"/>
      <c r="C4" s="44"/>
      <c r="D4" s="44"/>
      <c r="E4" s="44"/>
      <c r="F4" s="44"/>
      <c r="G4" s="44"/>
    </row>
    <row r="5" spans="1:9" ht="18" x14ac:dyDescent="0.25">
      <c r="A5" s="52"/>
      <c r="B5" s="52"/>
      <c r="C5" s="52"/>
      <c r="D5" s="52"/>
      <c r="E5" s="52"/>
      <c r="F5" s="52"/>
      <c r="G5" s="52"/>
      <c r="H5" s="53"/>
    </row>
    <row r="6" spans="1:9" ht="18" x14ac:dyDescent="0.25">
      <c r="A6" s="52"/>
      <c r="B6" s="54" t="s">
        <v>49</v>
      </c>
      <c r="C6" s="55"/>
      <c r="D6" s="52" t="s">
        <v>50</v>
      </c>
      <c r="E6" s="56" t="s">
        <v>40</v>
      </c>
      <c r="F6" s="57" t="s">
        <v>119</v>
      </c>
      <c r="G6" s="52" t="s">
        <v>51</v>
      </c>
      <c r="H6" s="53"/>
    </row>
    <row r="7" spans="1:9" ht="18" x14ac:dyDescent="0.25">
      <c r="A7" s="52"/>
      <c r="B7" s="54" t="s">
        <v>100</v>
      </c>
      <c r="C7" s="55"/>
      <c r="D7" s="52"/>
      <c r="E7" s="56" t="s">
        <v>41</v>
      </c>
      <c r="F7" s="57"/>
      <c r="G7" s="52" t="s">
        <v>51</v>
      </c>
      <c r="H7" s="53"/>
    </row>
    <row r="8" spans="1:9" ht="18" x14ac:dyDescent="0.25">
      <c r="A8" s="52"/>
      <c r="B8" s="52"/>
      <c r="C8" s="52"/>
      <c r="D8" s="52"/>
      <c r="E8" s="56" t="s">
        <v>120</v>
      </c>
      <c r="F8" s="57"/>
      <c r="G8" s="52" t="s">
        <v>51</v>
      </c>
      <c r="H8" s="53"/>
    </row>
    <row r="9" spans="1:9" x14ac:dyDescent="0.2">
      <c r="A9" s="53"/>
      <c r="B9" s="53"/>
      <c r="C9" s="53"/>
      <c r="D9" s="53"/>
      <c r="E9" s="53"/>
      <c r="F9" s="53"/>
      <c r="G9" s="53"/>
      <c r="H9" s="53"/>
    </row>
    <row r="10" spans="1:9" ht="13.5" thickBot="1" x14ac:dyDescent="0.25">
      <c r="A10" s="53"/>
      <c r="B10" s="53"/>
      <c r="C10" s="53"/>
      <c r="D10" s="53"/>
      <c r="E10" s="53"/>
      <c r="F10" s="53"/>
      <c r="G10" s="53"/>
      <c r="H10" s="53"/>
    </row>
    <row r="11" spans="1:9" ht="28.5" thickBot="1" x14ac:dyDescent="0.45">
      <c r="A11" s="58" t="s">
        <v>52</v>
      </c>
      <c r="B11" s="59"/>
      <c r="C11" s="59"/>
      <c r="D11" s="59"/>
      <c r="E11" s="59"/>
      <c r="F11" s="59"/>
      <c r="G11" s="59"/>
      <c r="H11" s="60"/>
    </row>
    <row r="12" spans="1:9" s="4" customFormat="1" x14ac:dyDescent="0.2">
      <c r="A12" s="101"/>
      <c r="B12" s="102"/>
      <c r="C12" s="102"/>
      <c r="D12" s="102"/>
      <c r="E12" s="102"/>
      <c r="F12" s="102"/>
      <c r="G12" s="102"/>
      <c r="H12" s="103"/>
      <c r="I12"/>
    </row>
    <row r="13" spans="1:9" s="32" customFormat="1" ht="18" x14ac:dyDescent="0.25">
      <c r="A13" s="104"/>
      <c r="B13" s="56" t="s">
        <v>85</v>
      </c>
      <c r="D13" s="61"/>
      <c r="E13" s="62"/>
      <c r="F13" s="62"/>
      <c r="G13" s="62"/>
      <c r="H13" s="63"/>
      <c r="I13"/>
    </row>
    <row r="14" spans="1:9" ht="59.25" customHeight="1" x14ac:dyDescent="0.2">
      <c r="A14" s="104"/>
      <c r="B14" s="105" t="s">
        <v>109</v>
      </c>
      <c r="C14" s="64" t="s">
        <v>53</v>
      </c>
      <c r="D14" s="64" t="s">
        <v>55</v>
      </c>
      <c r="E14" s="64" t="s">
        <v>56</v>
      </c>
      <c r="F14" s="53"/>
      <c r="G14" s="53"/>
      <c r="H14" s="65"/>
    </row>
    <row r="15" spans="1:9" ht="18" x14ac:dyDescent="0.2">
      <c r="A15" s="104"/>
      <c r="B15" s="100" t="s">
        <v>117</v>
      </c>
      <c r="C15" s="66"/>
      <c r="D15" s="66"/>
      <c r="E15" s="99">
        <f>SUM(Table1[[#This Row],[Current year allocation ]:[Carry forward or over 
Approved by DHHS APSS]])</f>
        <v>0</v>
      </c>
      <c r="F15" s="67" t="s">
        <v>106</v>
      </c>
      <c r="G15" s="53"/>
      <c r="H15" s="65"/>
    </row>
    <row r="16" spans="1:9" ht="18.75" thickBot="1" x14ac:dyDescent="0.3">
      <c r="A16" s="68"/>
      <c r="B16" s="69"/>
      <c r="C16" s="70"/>
      <c r="D16" s="70"/>
      <c r="E16" s="70"/>
      <c r="F16" s="70"/>
      <c r="G16" s="70"/>
      <c r="H16" s="71"/>
    </row>
    <row r="17" spans="1:8" x14ac:dyDescent="0.2">
      <c r="A17" s="53"/>
      <c r="B17" s="53"/>
      <c r="C17" s="53"/>
      <c r="D17" s="53"/>
      <c r="E17" s="53"/>
      <c r="F17" s="53"/>
      <c r="G17" s="53"/>
      <c r="H17" s="53"/>
    </row>
    <row r="18" spans="1:8" ht="13.5" thickBot="1" x14ac:dyDescent="0.25"/>
    <row r="19" spans="1:8" ht="28.5" thickBot="1" x14ac:dyDescent="0.45">
      <c r="A19" s="21" t="s">
        <v>54</v>
      </c>
      <c r="B19" s="22"/>
      <c r="C19" s="22"/>
      <c r="D19" s="22"/>
      <c r="E19" s="22"/>
      <c r="F19" s="22"/>
      <c r="G19" s="22"/>
      <c r="H19" s="23"/>
    </row>
    <row r="20" spans="1:8" ht="25.5" x14ac:dyDescent="0.35">
      <c r="A20" s="51" t="s">
        <v>105</v>
      </c>
      <c r="B20" s="16"/>
      <c r="H20" s="34"/>
    </row>
    <row r="21" spans="1:8" ht="18" x14ac:dyDescent="0.25">
      <c r="A21" s="33"/>
      <c r="B21" s="17"/>
      <c r="H21" s="34"/>
    </row>
    <row r="22" spans="1:8" ht="18.75" thickBot="1" x14ac:dyDescent="0.3">
      <c r="A22" s="33"/>
      <c r="B22" s="20" t="s">
        <v>86</v>
      </c>
      <c r="C22" s="32"/>
      <c r="D22" s="32"/>
      <c r="E22" s="32"/>
      <c r="F22" s="32"/>
      <c r="H22" s="34"/>
    </row>
    <row r="23" spans="1:8" ht="47.25" thickBot="1" x14ac:dyDescent="0.25">
      <c r="A23" s="33"/>
      <c r="B23" s="38" t="s">
        <v>57</v>
      </c>
      <c r="C23" s="38" t="s">
        <v>58</v>
      </c>
      <c r="D23" s="38" t="s">
        <v>59</v>
      </c>
      <c r="E23" s="38" t="s">
        <v>60</v>
      </c>
      <c r="F23" s="38" t="s">
        <v>61</v>
      </c>
      <c r="H23" s="34"/>
    </row>
    <row r="24" spans="1:8" ht="23.25" x14ac:dyDescent="0.2">
      <c r="A24" s="33"/>
      <c r="B24" s="39">
        <f>Table1[Totals - 
Automatically calculated - do not edit]</f>
        <v>0</v>
      </c>
      <c r="C24" s="39">
        <f>SUM(TableAquittal175[Amount approved])</f>
        <v>0</v>
      </c>
      <c r="D24" s="39">
        <f>SUM(TableAquittal175[Amount expended to date])</f>
        <v>0</v>
      </c>
      <c r="E24" s="39">
        <f>B24-D24</f>
        <v>0</v>
      </c>
      <c r="F24" s="50" t="e">
        <f>E24/B24</f>
        <v>#DIV/0!</v>
      </c>
      <c r="H24" s="34"/>
    </row>
    <row r="25" spans="1:8" x14ac:dyDescent="0.2">
      <c r="A25" s="33"/>
      <c r="H25" s="34"/>
    </row>
    <row r="26" spans="1:8" x14ac:dyDescent="0.2">
      <c r="A26" s="33"/>
      <c r="H26" s="34"/>
    </row>
    <row r="27" spans="1:8" ht="18" x14ac:dyDescent="0.25">
      <c r="A27" s="33"/>
      <c r="B27" s="20" t="s">
        <v>88</v>
      </c>
      <c r="H27" s="34"/>
    </row>
    <row r="28" spans="1:8" ht="42.75" customHeight="1" thickBot="1" x14ac:dyDescent="0.3">
      <c r="A28" s="33"/>
      <c r="B28" s="24" t="s">
        <v>68</v>
      </c>
      <c r="C28" s="25" t="s">
        <v>78</v>
      </c>
      <c r="D28" s="26" t="s">
        <v>67</v>
      </c>
      <c r="H28" s="34"/>
    </row>
    <row r="29" spans="1:8" ht="18" x14ac:dyDescent="0.25">
      <c r="A29" s="33"/>
      <c r="B29" s="40" t="s">
        <v>113</v>
      </c>
      <c r="C29" s="41">
        <f>SUMIF(TableAquittal175[Practice area initiative relates to (select from dropdown)],Table3[[#This Row],[Outcome Area]],TableAquittal175[Amount expended to date])</f>
        <v>0</v>
      </c>
      <c r="D29" s="47" t="e">
        <f>Table3[[#This Row],[Total expended]]/$C$50</f>
        <v>#DIV/0!</v>
      </c>
      <c r="H29" s="34"/>
    </row>
    <row r="30" spans="1:8" ht="18" x14ac:dyDescent="0.25">
      <c r="A30" s="33"/>
      <c r="B30" s="40" t="s">
        <v>48</v>
      </c>
      <c r="C30" s="41">
        <f>SUMIF(TableAquittal175[Practice area initiative relates to (select from dropdown)],Table3[[#This Row],[Outcome Area]],TableAquittal175[Amount expended to date])</f>
        <v>0</v>
      </c>
      <c r="D30" s="47" t="e">
        <f>Table3[[#This Row],[Total expended]]/$C$50</f>
        <v>#DIV/0!</v>
      </c>
      <c r="H30" s="34"/>
    </row>
    <row r="31" spans="1:8" ht="18" x14ac:dyDescent="0.25">
      <c r="A31" s="33"/>
      <c r="B31" s="40" t="s">
        <v>47</v>
      </c>
      <c r="C31" s="41">
        <f>SUMIF(TableAquittal175[Practice area initiative relates to (select from dropdown)],Table3[[#This Row],[Outcome Area]],TableAquittal175[Amount expended to date])</f>
        <v>0</v>
      </c>
      <c r="D31" s="47" t="e">
        <f>Table3[[#This Row],[Total expended]]/$C$50</f>
        <v>#DIV/0!</v>
      </c>
      <c r="H31" s="34"/>
    </row>
    <row r="32" spans="1:8" ht="18" x14ac:dyDescent="0.25">
      <c r="A32" s="33"/>
      <c r="B32" s="40" t="s">
        <v>18</v>
      </c>
      <c r="C32" s="41">
        <f>SUMIF(TableAquittal175[Practice area initiative relates to (select from dropdown)],Table3[[#This Row],[Outcome Area]],TableAquittal175[Amount expended to date])</f>
        <v>0</v>
      </c>
      <c r="D32" s="47" t="e">
        <f>Table3[[#This Row],[Total expended]]/$C$50</f>
        <v>#DIV/0!</v>
      </c>
      <c r="H32" s="34"/>
    </row>
    <row r="33" spans="1:8" ht="18" x14ac:dyDescent="0.25">
      <c r="A33" s="33"/>
      <c r="B33" s="40" t="s">
        <v>38</v>
      </c>
      <c r="C33" s="41">
        <f>SUMIF(TableAquittal175[Practice area initiative relates to (select from dropdown)],Table3[[#This Row],[Outcome Area]],TableAquittal175[Amount expended to date])</f>
        <v>0</v>
      </c>
      <c r="D33" s="47" t="e">
        <f>Table3[[#This Row],[Total expended]]/$C$50</f>
        <v>#DIV/0!</v>
      </c>
      <c r="H33" s="34"/>
    </row>
    <row r="34" spans="1:8" ht="18" x14ac:dyDescent="0.25">
      <c r="A34" s="33"/>
      <c r="B34" s="40" t="s">
        <v>30</v>
      </c>
      <c r="C34" s="41">
        <f>SUMIF(TableAquittal175[Practice area initiative relates to (select from dropdown)],Table3[[#This Row],[Outcome Area]],TableAquittal175[Amount expended to date])</f>
        <v>0</v>
      </c>
      <c r="D34" s="47" t="e">
        <f>Table3[[#This Row],[Total expended]]/$C$50</f>
        <v>#DIV/0!</v>
      </c>
      <c r="H34" s="34"/>
    </row>
    <row r="35" spans="1:8" ht="18" x14ac:dyDescent="0.25">
      <c r="A35" s="33"/>
      <c r="B35" s="40" t="s">
        <v>24</v>
      </c>
      <c r="C35" s="41">
        <f>SUMIF(TableAquittal175[Practice area initiative relates to (select from dropdown)],Table3[[#This Row],[Outcome Area]],TableAquittal175[Amount expended to date])</f>
        <v>0</v>
      </c>
      <c r="D35" s="47" t="e">
        <f>Table3[[#This Row],[Total expended]]/$C$50</f>
        <v>#DIV/0!</v>
      </c>
      <c r="H35" s="34"/>
    </row>
    <row r="36" spans="1:8" ht="18" x14ac:dyDescent="0.25">
      <c r="A36" s="33"/>
      <c r="B36" s="40" t="s">
        <v>8</v>
      </c>
      <c r="C36" s="41">
        <f>SUMIF(TableAquittal175[Practice area initiative relates to (select from dropdown)],Table3[[#This Row],[Outcome Area]],TableAquittal175[Amount expended to date])</f>
        <v>0</v>
      </c>
      <c r="D36" s="47" t="e">
        <f>Table3[[#This Row],[Total expended]]/$C$50</f>
        <v>#DIV/0!</v>
      </c>
      <c r="H36" s="34"/>
    </row>
    <row r="37" spans="1:8" ht="18" x14ac:dyDescent="0.25">
      <c r="A37" s="33"/>
      <c r="B37" s="40" t="s">
        <v>66</v>
      </c>
      <c r="C37" s="41">
        <f>SUMIF(TableAquittal175[Practice area initiative relates to (select from dropdown)],Table3[[#This Row],[Outcome Area]],TableAquittal175[Amount expended to date])</f>
        <v>0</v>
      </c>
      <c r="D37" s="47" t="e">
        <f>Table3[[#This Row],[Total expended]]/$C$50</f>
        <v>#DIV/0!</v>
      </c>
      <c r="H37" s="34"/>
    </row>
    <row r="38" spans="1:8" ht="18" x14ac:dyDescent="0.25">
      <c r="A38" s="33"/>
      <c r="B38" s="40" t="s">
        <v>27</v>
      </c>
      <c r="C38" s="41">
        <f>SUMIF(TableAquittal175[Practice area initiative relates to (select from dropdown)],Table3[[#This Row],[Outcome Area]],TableAquittal175[Amount expended to date])</f>
        <v>0</v>
      </c>
      <c r="D38" s="47" t="e">
        <f>Table3[[#This Row],[Total expended]]/$C$50</f>
        <v>#DIV/0!</v>
      </c>
      <c r="H38" s="34"/>
    </row>
    <row r="39" spans="1:8" ht="18" x14ac:dyDescent="0.25">
      <c r="A39" s="33"/>
      <c r="B39" s="40" t="s">
        <v>33</v>
      </c>
      <c r="C39" s="41">
        <f>SUMIF(TableAquittal175[Practice area initiative relates to (select from dropdown)],Table3[[#This Row],[Outcome Area]],TableAquittal175[Amount expended to date])</f>
        <v>0</v>
      </c>
      <c r="D39" s="47" t="e">
        <f>Table3[[#This Row],[Total expended]]/$C$50</f>
        <v>#DIV/0!</v>
      </c>
      <c r="H39" s="34"/>
    </row>
    <row r="40" spans="1:8" ht="18" x14ac:dyDescent="0.25">
      <c r="A40" s="33"/>
      <c r="B40" s="40" t="s">
        <v>6</v>
      </c>
      <c r="C40" s="41">
        <f>SUMIF(TableAquittal175[Practice area initiative relates to (select from dropdown)],Table3[[#This Row],[Outcome Area]],TableAquittal175[Amount expended to date])</f>
        <v>0</v>
      </c>
      <c r="D40" s="47" t="e">
        <f>Table3[[#This Row],[Total expended]]/$C$50</f>
        <v>#DIV/0!</v>
      </c>
      <c r="H40" s="34"/>
    </row>
    <row r="41" spans="1:8" ht="18" x14ac:dyDescent="0.25">
      <c r="A41" s="33"/>
      <c r="B41" s="40" t="s">
        <v>19</v>
      </c>
      <c r="C41" s="41">
        <f>SUMIF(TableAquittal175[Practice area initiative relates to (select from dropdown)],Table3[[#This Row],[Outcome Area]],TableAquittal175[Amount expended to date])</f>
        <v>0</v>
      </c>
      <c r="D41" s="47" t="e">
        <f>Table3[[#This Row],[Total expended]]/$C$50</f>
        <v>#DIV/0!</v>
      </c>
      <c r="H41" s="34"/>
    </row>
    <row r="42" spans="1:8" ht="18" x14ac:dyDescent="0.25">
      <c r="A42" s="33"/>
      <c r="B42" s="40" t="s">
        <v>32</v>
      </c>
      <c r="C42" s="41">
        <f>SUMIF(TableAquittal175[Practice area initiative relates to (select from dropdown)],Table3[[#This Row],[Outcome Area]],TableAquittal175[Amount expended to date])</f>
        <v>0</v>
      </c>
      <c r="D42" s="47" t="e">
        <f>Table3[[#This Row],[Total expended]]/$C$50</f>
        <v>#DIV/0!</v>
      </c>
      <c r="H42" s="34"/>
    </row>
    <row r="43" spans="1:8" ht="18" x14ac:dyDescent="0.25">
      <c r="A43" s="33"/>
      <c r="B43" s="40" t="s">
        <v>25</v>
      </c>
      <c r="C43" s="41">
        <f>SUMIF(TableAquittal175[Practice area initiative relates to (select from dropdown)],Table3[[#This Row],[Outcome Area]],TableAquittal175[Amount expended to date])</f>
        <v>0</v>
      </c>
      <c r="D43" s="47" t="e">
        <f>Table3[[#This Row],[Total expended]]/$C$50</f>
        <v>#DIV/0!</v>
      </c>
      <c r="H43" s="34"/>
    </row>
    <row r="44" spans="1:8" ht="18" x14ac:dyDescent="0.25">
      <c r="A44" s="33"/>
      <c r="B44" s="40" t="s">
        <v>31</v>
      </c>
      <c r="C44" s="41">
        <f>SUMIF(TableAquittal175[Practice area initiative relates to (select from dropdown)],Table3[[#This Row],[Outcome Area]],TableAquittal175[Amount expended to date])</f>
        <v>0</v>
      </c>
      <c r="D44" s="47" t="e">
        <f>Table3[[#This Row],[Total expended]]/$C$50</f>
        <v>#DIV/0!</v>
      </c>
      <c r="H44" s="34"/>
    </row>
    <row r="45" spans="1:8" ht="18" x14ac:dyDescent="0.25">
      <c r="A45" s="33"/>
      <c r="B45" s="40" t="s">
        <v>26</v>
      </c>
      <c r="C45" s="41">
        <f>SUMIF(TableAquittal175[Practice area initiative relates to (select from dropdown)],Table3[[#This Row],[Outcome Area]],TableAquittal175[Amount expended to date])</f>
        <v>0</v>
      </c>
      <c r="D45" s="47" t="e">
        <f>Table3[[#This Row],[Total expended]]/$C$50</f>
        <v>#DIV/0!</v>
      </c>
      <c r="H45" s="34"/>
    </row>
    <row r="46" spans="1:8" ht="18" x14ac:dyDescent="0.25">
      <c r="A46" s="33"/>
      <c r="B46" s="40" t="s">
        <v>28</v>
      </c>
      <c r="C46" s="41">
        <f>SUMIF(TableAquittal175[Practice area initiative relates to (select from dropdown)],Table3[[#This Row],[Outcome Area]],TableAquittal175[Amount expended to date])</f>
        <v>0</v>
      </c>
      <c r="D46" s="47" t="e">
        <f>Table3[[#This Row],[Total expended]]/$C$50</f>
        <v>#DIV/0!</v>
      </c>
      <c r="H46" s="34"/>
    </row>
    <row r="47" spans="1:8" ht="18" x14ac:dyDescent="0.25">
      <c r="A47" s="33"/>
      <c r="B47" s="40" t="s">
        <v>29</v>
      </c>
      <c r="C47" s="41">
        <f>SUMIF(TableAquittal175[Practice area initiative relates to (select from dropdown)],Table3[[#This Row],[Outcome Area]],TableAquittal175[Amount expended to date])</f>
        <v>0</v>
      </c>
      <c r="D47" s="47" t="e">
        <f>Table3[[#This Row],[Total expended]]/$C$50</f>
        <v>#DIV/0!</v>
      </c>
      <c r="H47" s="34"/>
    </row>
    <row r="48" spans="1:8" ht="18" x14ac:dyDescent="0.25">
      <c r="A48" s="33"/>
      <c r="B48" s="40" t="s">
        <v>7</v>
      </c>
      <c r="C48" s="41">
        <f>SUMIF(TableAquittal175[Practice area initiative relates to (select from dropdown)],Table3[[#This Row],[Outcome Area]],TableAquittal175[Amount expended to date])</f>
        <v>0</v>
      </c>
      <c r="D48" s="47" t="e">
        <f>Table3[[#This Row],[Total expended]]/$C$50</f>
        <v>#DIV/0!</v>
      </c>
      <c r="H48" s="34"/>
    </row>
    <row r="49" spans="1:8" ht="18" x14ac:dyDescent="0.25">
      <c r="A49" s="33"/>
      <c r="B49" s="40" t="s">
        <v>62</v>
      </c>
      <c r="C49" s="41">
        <f>SUMIF(TableAquittal175[Practice area initiative relates to (select from dropdown)],Table3[[#This Row],[Outcome Area]],TableAquittal175[Amount expended to date])</f>
        <v>0</v>
      </c>
      <c r="D49" s="47" t="e">
        <f>Table3[[#This Row],[Total expended]]/$C$50</f>
        <v>#DIV/0!</v>
      </c>
      <c r="H49" s="34"/>
    </row>
    <row r="50" spans="1:8" ht="36" x14ac:dyDescent="0.25">
      <c r="A50" s="33"/>
      <c r="B50" s="42" t="s">
        <v>89</v>
      </c>
      <c r="C50" s="41">
        <f>SUM(Table3[Total expended])</f>
        <v>0</v>
      </c>
      <c r="D50" s="48"/>
      <c r="H50" s="34"/>
    </row>
    <row r="51" spans="1:8" ht="12.75" customHeight="1" x14ac:dyDescent="0.2">
      <c r="A51" s="33"/>
      <c r="H51" s="34"/>
    </row>
    <row r="52" spans="1:8" ht="12.75" customHeight="1" x14ac:dyDescent="0.2">
      <c r="A52" s="33"/>
      <c r="H52" s="34"/>
    </row>
    <row r="53" spans="1:8" ht="12.75" customHeight="1" x14ac:dyDescent="0.2">
      <c r="A53" s="33"/>
      <c r="H53" s="34"/>
    </row>
    <row r="54" spans="1:8" ht="24.75" customHeight="1" x14ac:dyDescent="0.25">
      <c r="A54" s="33"/>
      <c r="B54" s="20" t="s">
        <v>91</v>
      </c>
      <c r="C54" s="18"/>
      <c r="H54" s="34"/>
    </row>
    <row r="55" spans="1:8" ht="27" customHeight="1" thickBot="1" x14ac:dyDescent="0.3">
      <c r="A55" s="33"/>
      <c r="B55" s="27" t="s">
        <v>81</v>
      </c>
      <c r="C55" s="28" t="s">
        <v>78</v>
      </c>
      <c r="D55" s="26" t="s">
        <v>67</v>
      </c>
      <c r="H55" s="34"/>
    </row>
    <row r="56" spans="1:8" ht="18" x14ac:dyDescent="0.25">
      <c r="A56" s="33"/>
      <c r="B56" s="40" t="s">
        <v>35</v>
      </c>
      <c r="C56" s="41">
        <f>SUMIF(TableAquittal175[Initiative Category],Table5[[#This Row],[Initiative Category]],TableAquittal175[Amount expended to date])</f>
        <v>0</v>
      </c>
      <c r="D56" s="49" t="e">
        <f>Table5[[#This Row],[Total expended]]/$C$62</f>
        <v>#DIV/0!</v>
      </c>
      <c r="H56" s="34"/>
    </row>
    <row r="57" spans="1:8" ht="18" x14ac:dyDescent="0.25">
      <c r="A57" s="33"/>
      <c r="B57" s="40" t="s">
        <v>44</v>
      </c>
      <c r="C57" s="41">
        <f>SUMIF(TableAquittal175[Initiative Category],Table5[[#This Row],[Initiative Category]],TableAquittal175[Amount expended to date])</f>
        <v>0</v>
      </c>
      <c r="D57" s="49" t="e">
        <f>Table5[[#This Row],[Total expended]]/$C$62</f>
        <v>#DIV/0!</v>
      </c>
      <c r="H57" s="34"/>
    </row>
    <row r="58" spans="1:8" ht="18" x14ac:dyDescent="0.25">
      <c r="A58" s="33"/>
      <c r="B58" s="40" t="s">
        <v>45</v>
      </c>
      <c r="C58" s="41">
        <f>SUMIF(TableAquittal175[Initiative Category],Table5[[#This Row],[Initiative Category]],TableAquittal175[Amount expended to date])</f>
        <v>0</v>
      </c>
      <c r="D58" s="49" t="e">
        <f>Table5[[#This Row],[Total expended]]/$C$62</f>
        <v>#DIV/0!</v>
      </c>
      <c r="H58" s="34"/>
    </row>
    <row r="59" spans="1:8" ht="18" x14ac:dyDescent="0.25">
      <c r="A59" s="33"/>
      <c r="B59" s="40" t="s">
        <v>46</v>
      </c>
      <c r="C59" s="41">
        <f>SUMIF(TableAquittal175[Initiative Category],Table5[[#This Row],[Initiative Category]],TableAquittal175[Amount expended to date])</f>
        <v>0</v>
      </c>
      <c r="D59" s="49" t="e">
        <f>Table5[[#This Row],[Total expended]]/$C$62</f>
        <v>#DIV/0!</v>
      </c>
      <c r="H59" s="34"/>
    </row>
    <row r="60" spans="1:8" ht="18" x14ac:dyDescent="0.25">
      <c r="A60" s="33"/>
      <c r="B60" s="40" t="s">
        <v>77</v>
      </c>
      <c r="C60" s="41">
        <f>SUMIF(TableAquittal175[Initiative Category],Table5[[#This Row],[Initiative Category]],TableAquittal175[Amount expended to date])</f>
        <v>0</v>
      </c>
      <c r="D60" s="49" t="e">
        <f>Table5[[#This Row],[Total expended]]/$C$62</f>
        <v>#DIV/0!</v>
      </c>
      <c r="H60" s="34"/>
    </row>
    <row r="61" spans="1:8" ht="18" x14ac:dyDescent="0.25">
      <c r="A61" s="33"/>
      <c r="B61" s="40" t="s">
        <v>20</v>
      </c>
      <c r="C61" s="43">
        <f>SUMIF(TableAquittal175[Initiative Category],Table5[[#This Row],[Initiative Category]],TableAquittal175[Amount expended to date])</f>
        <v>0</v>
      </c>
      <c r="D61" s="49" t="e">
        <f>Table5[[#This Row],[Total expended]]/$C$62</f>
        <v>#DIV/0!</v>
      </c>
      <c r="H61" s="34"/>
    </row>
    <row r="62" spans="1:8" ht="36" x14ac:dyDescent="0.25">
      <c r="A62" s="33"/>
      <c r="B62" s="42" t="s">
        <v>90</v>
      </c>
      <c r="C62" s="41">
        <f>SUM(Table5[Total expended])</f>
        <v>0</v>
      </c>
      <c r="D62" s="48"/>
      <c r="H62" s="34"/>
    </row>
    <row r="63" spans="1:8" x14ac:dyDescent="0.2">
      <c r="A63" s="33"/>
      <c r="H63" s="34"/>
    </row>
    <row r="64" spans="1:8" x14ac:dyDescent="0.2">
      <c r="A64" s="33"/>
      <c r="H64" s="34"/>
    </row>
    <row r="65" spans="1:8" x14ac:dyDescent="0.2">
      <c r="A65" s="33"/>
      <c r="H65" s="34"/>
    </row>
    <row r="66" spans="1:8" x14ac:dyDescent="0.2">
      <c r="A66" s="33"/>
      <c r="H66" s="34"/>
    </row>
    <row r="67" spans="1:8" x14ac:dyDescent="0.2">
      <c r="A67" s="33"/>
      <c r="H67" s="34"/>
    </row>
    <row r="68" spans="1:8" x14ac:dyDescent="0.2">
      <c r="A68" s="33"/>
      <c r="H68" s="34"/>
    </row>
    <row r="69" spans="1:8" x14ac:dyDescent="0.2">
      <c r="A69" s="33"/>
      <c r="H69" s="34"/>
    </row>
    <row r="70" spans="1:8" x14ac:dyDescent="0.2">
      <c r="A70" s="33"/>
      <c r="H70" s="34"/>
    </row>
    <row r="71" spans="1:8" x14ac:dyDescent="0.2">
      <c r="A71" s="33"/>
      <c r="H71" s="34"/>
    </row>
    <row r="72" spans="1:8" x14ac:dyDescent="0.2">
      <c r="A72" s="33"/>
      <c r="H72" s="34"/>
    </row>
    <row r="73" spans="1:8" x14ac:dyDescent="0.2">
      <c r="A73" s="33"/>
      <c r="H73" s="34"/>
    </row>
    <row r="74" spans="1:8" x14ac:dyDescent="0.2">
      <c r="A74" s="33"/>
      <c r="H74" s="34"/>
    </row>
    <row r="75" spans="1:8" x14ac:dyDescent="0.2">
      <c r="A75" s="33"/>
      <c r="H75" s="34"/>
    </row>
    <row r="76" spans="1:8" x14ac:dyDescent="0.2">
      <c r="A76" s="33"/>
      <c r="H76" s="34"/>
    </row>
    <row r="77" spans="1:8" x14ac:dyDescent="0.2">
      <c r="A77" s="33"/>
      <c r="H77" s="34"/>
    </row>
    <row r="78" spans="1:8" x14ac:dyDescent="0.2">
      <c r="A78" s="33"/>
      <c r="H78" s="34"/>
    </row>
    <row r="79" spans="1:8" x14ac:dyDescent="0.2">
      <c r="A79" s="33"/>
      <c r="H79" s="34"/>
    </row>
    <row r="80" spans="1:8" x14ac:dyDescent="0.2">
      <c r="A80" s="33"/>
      <c r="H80" s="34"/>
    </row>
    <row r="81" spans="1:8" ht="13.5" thickBot="1" x14ac:dyDescent="0.25">
      <c r="A81" s="35"/>
      <c r="B81" s="36"/>
      <c r="C81" s="36"/>
      <c r="D81" s="36"/>
      <c r="E81" s="36"/>
      <c r="F81" s="36"/>
      <c r="G81" s="36"/>
      <c r="H81" s="37"/>
    </row>
  </sheetData>
  <sheetProtection sheet="1" objects="1" scenarios="1"/>
  <hyperlinks>
    <hyperlink ref="A4" r:id="rId1" display="For full policy - see Flexible Funding Chapter of the Program Requirements for Family &amp; Early Parenting Services" xr:uid="{93FA9612-433B-492A-B092-C9CF4CE49A28}"/>
  </hyperlinks>
  <pageMargins left="0.25" right="0.25" top="0.75" bottom="0.75" header="0.3" footer="0.3"/>
  <pageSetup paperSize="8" scale="50" orientation="landscape" r:id="rId2"/>
  <drawing r:id="rId3"/>
  <tableParts count="3"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8E3F-3AFC-49BF-96CE-0C996A7C6365}">
  <sheetPr>
    <pageSetUpPr fitToPage="1"/>
  </sheetPr>
  <dimension ref="A1:T29"/>
  <sheetViews>
    <sheetView zoomScale="70" zoomScaleNormal="70" workbookViewId="0">
      <pane ySplit="10" topLeftCell="A11" activePane="bottomLeft" state="frozen"/>
      <selection pane="bottomLeft" activeCell="G43" sqref="G43"/>
    </sheetView>
  </sheetViews>
  <sheetFormatPr defaultColWidth="0" defaultRowHeight="12.75" x14ac:dyDescent="0.2"/>
  <cols>
    <col min="1" max="2" width="26.7109375" style="73" customWidth="1"/>
    <col min="3" max="3" width="20.7109375" style="73" customWidth="1"/>
    <col min="4" max="4" width="32.5703125" style="73" customWidth="1"/>
    <col min="5" max="5" width="25.85546875" style="73" customWidth="1"/>
    <col min="6" max="6" width="24.5703125" style="73" customWidth="1"/>
    <col min="7" max="7" width="27.28515625" style="73" customWidth="1"/>
    <col min="8" max="9" width="17.85546875" style="73" customWidth="1"/>
    <col min="10" max="10" width="0" style="73" hidden="1"/>
    <col min="11" max="11" width="13.5703125" style="73" customWidth="1"/>
    <col min="12" max="12" width="13.7109375" style="73" customWidth="1"/>
    <col min="13" max="13" width="18" style="73" customWidth="1"/>
    <col min="14" max="14" width="48.7109375" style="73" customWidth="1"/>
    <col min="15" max="15" width="21.5703125" style="73" customWidth="1"/>
    <col min="16" max="16" width="17.140625" style="73" customWidth="1"/>
    <col min="17" max="17" width="63" style="73" customWidth="1"/>
    <col min="18" max="20" width="0" style="73" hidden="1" customWidth="1"/>
    <col min="21" max="16384" width="9.140625" style="73" hidden="1"/>
  </cols>
  <sheetData>
    <row r="1" spans="1:17" ht="23.25" x14ac:dyDescent="0.35">
      <c r="A1" s="72" t="s">
        <v>118</v>
      </c>
    </row>
    <row r="2" spans="1:17" ht="31.5" customHeight="1" x14ac:dyDescent="0.25">
      <c r="A2" s="74" t="s">
        <v>13</v>
      </c>
      <c r="E2" s="74" t="s">
        <v>9</v>
      </c>
    </row>
    <row r="3" spans="1:17" ht="14.25" x14ac:dyDescent="0.2">
      <c r="A3" s="75" t="s">
        <v>14</v>
      </c>
      <c r="B3" s="76"/>
      <c r="C3" s="76"/>
      <c r="E3" s="77" t="s">
        <v>11</v>
      </c>
      <c r="F3" s="77" t="s">
        <v>12</v>
      </c>
    </row>
    <row r="4" spans="1:17" ht="14.25" x14ac:dyDescent="0.2">
      <c r="A4" s="75" t="s">
        <v>17</v>
      </c>
      <c r="B4" s="76"/>
      <c r="C4" s="76"/>
      <c r="E4" s="73" t="s">
        <v>3</v>
      </c>
      <c r="F4" s="78">
        <f>SUM(TableAquittal175[Amount approved])</f>
        <v>0</v>
      </c>
      <c r="H4" s="76"/>
    </row>
    <row r="5" spans="1:17" ht="15" x14ac:dyDescent="0.25">
      <c r="A5" s="79" t="s">
        <v>9</v>
      </c>
      <c r="B5" s="76"/>
      <c r="C5" s="76"/>
      <c r="E5" s="73" t="s">
        <v>10</v>
      </c>
      <c r="F5" s="78">
        <f>SUM(TableAquittal175[Amount expended to date])</f>
        <v>0</v>
      </c>
      <c r="H5" s="76"/>
    </row>
    <row r="6" spans="1:17" ht="18" x14ac:dyDescent="0.25">
      <c r="A6" s="74" t="s">
        <v>14</v>
      </c>
    </row>
    <row r="7" spans="1:17" x14ac:dyDescent="0.2">
      <c r="A7" s="53" t="s">
        <v>108</v>
      </c>
    </row>
    <row r="8" spans="1:17" x14ac:dyDescent="0.2">
      <c r="A8" s="73" t="s">
        <v>93</v>
      </c>
    </row>
    <row r="9" spans="1:17" ht="30.75" customHeight="1" x14ac:dyDescent="0.25">
      <c r="A9" s="74" t="s">
        <v>17</v>
      </c>
    </row>
    <row r="10" spans="1:17" ht="80.25" customHeight="1" x14ac:dyDescent="0.2">
      <c r="A10" s="80" t="s">
        <v>79</v>
      </c>
      <c r="B10" s="81" t="s">
        <v>80</v>
      </c>
      <c r="C10" s="81" t="s">
        <v>81</v>
      </c>
      <c r="D10" s="81" t="s">
        <v>116</v>
      </c>
      <c r="E10" s="81" t="s">
        <v>114</v>
      </c>
      <c r="F10" s="81" t="s">
        <v>83</v>
      </c>
      <c r="G10" s="82" t="s">
        <v>82</v>
      </c>
      <c r="H10" s="81" t="s">
        <v>36</v>
      </c>
      <c r="I10" s="81" t="s">
        <v>37</v>
      </c>
      <c r="J10" s="77" t="s">
        <v>23</v>
      </c>
      <c r="K10" s="81" t="s">
        <v>3</v>
      </c>
      <c r="L10" s="81" t="s">
        <v>4</v>
      </c>
      <c r="M10" s="81" t="s">
        <v>87</v>
      </c>
      <c r="N10" s="81" t="s">
        <v>84</v>
      </c>
      <c r="O10" s="81" t="s">
        <v>39</v>
      </c>
      <c r="P10" s="81" t="s">
        <v>43</v>
      </c>
      <c r="Q10" s="81" t="s">
        <v>97</v>
      </c>
    </row>
    <row r="11" spans="1:17" x14ac:dyDescent="0.2">
      <c r="A11" s="83"/>
      <c r="B11" s="83"/>
      <c r="E11" s="83"/>
      <c r="F11" s="84"/>
      <c r="G11" s="84"/>
      <c r="H11" s="84"/>
      <c r="I11" s="84"/>
      <c r="K11" s="85"/>
      <c r="L11" s="85"/>
      <c r="M11" s="86">
        <f t="array" ref="M11">TableAquittal175[[#This Row],[Amount approved]]-TableAquittal175[[#This Row],[Amount expended to date]]</f>
        <v>0</v>
      </c>
      <c r="N11" s="87"/>
      <c r="Q11" s="87"/>
    </row>
    <row r="12" spans="1:17" x14ac:dyDescent="0.2">
      <c r="A12" s="83"/>
      <c r="B12" s="83"/>
      <c r="E12" s="83"/>
      <c r="F12" s="84"/>
      <c r="G12" s="84"/>
      <c r="H12" s="84"/>
      <c r="I12" s="84"/>
      <c r="K12" s="85"/>
      <c r="L12" s="85"/>
      <c r="M12" s="86">
        <f t="array" ref="M12">TableAquittal175[[#This Row],[Amount approved]]-TableAquittal175[[#This Row],[Amount expended to date]]</f>
        <v>0</v>
      </c>
      <c r="N12" s="87"/>
      <c r="Q12" s="87"/>
    </row>
    <row r="13" spans="1:17" x14ac:dyDescent="0.2">
      <c r="A13" s="83"/>
      <c r="B13" s="83"/>
      <c r="E13" s="83"/>
      <c r="F13" s="84"/>
      <c r="G13" s="84"/>
      <c r="H13" s="84"/>
      <c r="I13" s="84"/>
      <c r="K13" s="85"/>
      <c r="L13" s="85"/>
      <c r="M13" s="86">
        <f t="array" ref="M13">TableAquittal175[[#This Row],[Amount approved]]-TableAquittal175[[#This Row],[Amount expended to date]]</f>
        <v>0</v>
      </c>
      <c r="N13" s="87"/>
      <c r="Q13" s="87"/>
    </row>
    <row r="14" spans="1:17" x14ac:dyDescent="0.2">
      <c r="A14" s="83"/>
      <c r="B14" s="83"/>
      <c r="E14" s="83"/>
      <c r="F14" s="84"/>
      <c r="G14" s="84"/>
      <c r="H14" s="84"/>
      <c r="I14" s="84"/>
      <c r="K14" s="85"/>
      <c r="L14" s="85"/>
      <c r="M14" s="86">
        <f t="array" ref="M14">TableAquittal175[[#This Row],[Amount approved]]-TableAquittal175[[#This Row],[Amount expended to date]]</f>
        <v>0</v>
      </c>
      <c r="N14" s="87"/>
      <c r="Q14" s="87"/>
    </row>
    <row r="15" spans="1:17" x14ac:dyDescent="0.2">
      <c r="A15" s="83"/>
      <c r="B15" s="83"/>
      <c r="E15" s="83"/>
      <c r="F15" s="84"/>
      <c r="G15" s="84"/>
      <c r="H15" s="84"/>
      <c r="I15" s="84"/>
      <c r="K15" s="85"/>
      <c r="L15" s="85"/>
      <c r="M15" s="86">
        <f t="array" ref="M15">TableAquittal175[[#This Row],[Amount approved]]-TableAquittal175[[#This Row],[Amount expended to date]]</f>
        <v>0</v>
      </c>
      <c r="N15" s="87"/>
      <c r="Q15" s="87"/>
    </row>
    <row r="16" spans="1:17" x14ac:dyDescent="0.2">
      <c r="A16" s="83"/>
      <c r="B16" s="83"/>
      <c r="E16" s="83"/>
      <c r="F16" s="84"/>
      <c r="G16" s="84"/>
      <c r="H16" s="84"/>
      <c r="I16" s="84"/>
      <c r="K16" s="85"/>
      <c r="L16" s="85"/>
      <c r="M16" s="86">
        <f t="array" ref="M16">TableAquittal175[[#This Row],[Amount approved]]-TableAquittal175[[#This Row],[Amount expended to date]]</f>
        <v>0</v>
      </c>
      <c r="N16" s="87"/>
      <c r="Q16" s="87"/>
    </row>
    <row r="17" spans="1:17" x14ac:dyDescent="0.2">
      <c r="A17" s="83"/>
      <c r="B17" s="83"/>
      <c r="E17" s="83"/>
      <c r="F17" s="84"/>
      <c r="G17" s="84"/>
      <c r="H17" s="84"/>
      <c r="I17" s="84"/>
      <c r="K17" s="85"/>
      <c r="L17" s="85"/>
      <c r="M17" s="86">
        <f t="array" ref="M17">TableAquittal175[[#This Row],[Amount approved]]-TableAquittal175[[#This Row],[Amount expended to date]]</f>
        <v>0</v>
      </c>
      <c r="N17" s="87"/>
      <c r="Q17" s="87"/>
    </row>
    <row r="18" spans="1:17" x14ac:dyDescent="0.2">
      <c r="A18" s="83"/>
      <c r="B18" s="83"/>
      <c r="E18" s="83"/>
      <c r="F18" s="84"/>
      <c r="G18" s="84"/>
      <c r="H18" s="84"/>
      <c r="I18" s="84"/>
      <c r="K18" s="85"/>
      <c r="L18" s="85"/>
      <c r="M18" s="86">
        <f t="array" ref="M18">TableAquittal175[[#This Row],[Amount approved]]-TableAquittal175[[#This Row],[Amount expended to date]]</f>
        <v>0</v>
      </c>
      <c r="N18" s="87"/>
      <c r="Q18" s="87"/>
    </row>
    <row r="19" spans="1:17" x14ac:dyDescent="0.2">
      <c r="A19" s="83"/>
      <c r="B19" s="83"/>
      <c r="E19" s="83"/>
      <c r="F19" s="84"/>
      <c r="G19" s="84"/>
      <c r="H19" s="84"/>
      <c r="I19" s="84"/>
      <c r="K19" s="85"/>
      <c r="L19" s="85"/>
      <c r="M19" s="86">
        <f t="array" ref="M19">TableAquittal175[[#This Row],[Amount approved]]-TableAquittal175[[#This Row],[Amount expended to date]]</f>
        <v>0</v>
      </c>
      <c r="N19" s="87"/>
      <c r="Q19" s="87"/>
    </row>
    <row r="20" spans="1:17" x14ac:dyDescent="0.2">
      <c r="A20" s="83"/>
      <c r="B20" s="83"/>
      <c r="E20" s="83"/>
      <c r="F20" s="84"/>
      <c r="G20" s="84"/>
      <c r="H20" s="84"/>
      <c r="I20" s="84"/>
      <c r="K20" s="85"/>
      <c r="L20" s="85"/>
      <c r="M20" s="86">
        <f t="array" ref="M20">TableAquittal175[[#This Row],[Amount approved]]-TableAquittal175[[#This Row],[Amount expended to date]]</f>
        <v>0</v>
      </c>
      <c r="N20" s="87"/>
      <c r="Q20" s="87"/>
    </row>
    <row r="21" spans="1:17" x14ac:dyDescent="0.2">
      <c r="A21" s="83"/>
      <c r="B21" s="83"/>
      <c r="E21" s="83"/>
      <c r="F21" s="84"/>
      <c r="G21" s="84"/>
      <c r="H21" s="84"/>
      <c r="I21" s="84"/>
      <c r="K21" s="85"/>
      <c r="L21" s="85"/>
      <c r="M21" s="86">
        <f t="array" ref="M21">TableAquittal175[[#This Row],[Amount approved]]-TableAquittal175[[#This Row],[Amount expended to date]]</f>
        <v>0</v>
      </c>
      <c r="N21" s="87"/>
      <c r="Q21" s="87"/>
    </row>
    <row r="22" spans="1:17" x14ac:dyDescent="0.2">
      <c r="A22" s="83"/>
      <c r="B22" s="83"/>
      <c r="E22" s="83"/>
      <c r="F22" s="84"/>
      <c r="G22" s="84"/>
      <c r="H22" s="84"/>
      <c r="I22" s="84"/>
      <c r="K22" s="85"/>
      <c r="L22" s="85"/>
      <c r="M22" s="86">
        <f t="array" ref="M22">TableAquittal175[[#This Row],[Amount approved]]-TableAquittal175[[#This Row],[Amount expended to date]]</f>
        <v>0</v>
      </c>
      <c r="N22" s="87"/>
      <c r="Q22" s="87"/>
    </row>
    <row r="23" spans="1:17" x14ac:dyDescent="0.2">
      <c r="A23" s="83"/>
      <c r="B23" s="83"/>
      <c r="E23" s="83"/>
      <c r="F23" s="84"/>
      <c r="G23" s="84"/>
      <c r="H23" s="84"/>
      <c r="I23" s="84"/>
      <c r="K23" s="85"/>
      <c r="L23" s="85"/>
      <c r="M23" s="86">
        <f t="array" ref="M23">TableAquittal175[[#This Row],[Amount approved]]-TableAquittal175[[#This Row],[Amount expended to date]]</f>
        <v>0</v>
      </c>
      <c r="N23" s="87"/>
      <c r="Q23" s="87"/>
    </row>
    <row r="24" spans="1:17" x14ac:dyDescent="0.2">
      <c r="A24" s="83"/>
      <c r="B24" s="83"/>
      <c r="E24" s="83"/>
      <c r="F24" s="84"/>
      <c r="G24" s="84"/>
      <c r="H24" s="84"/>
      <c r="I24" s="84"/>
      <c r="K24" s="85"/>
      <c r="L24" s="85"/>
      <c r="M24" s="86">
        <f t="array" ref="M24">TableAquittal175[[#This Row],[Amount approved]]-TableAquittal175[[#This Row],[Amount expended to date]]</f>
        <v>0</v>
      </c>
      <c r="N24" s="87"/>
      <c r="Q24" s="87"/>
    </row>
    <row r="25" spans="1:17" x14ac:dyDescent="0.2">
      <c r="A25" s="83"/>
      <c r="B25" s="83"/>
      <c r="E25" s="83"/>
      <c r="F25" s="84"/>
      <c r="G25" s="84"/>
      <c r="H25" s="84"/>
      <c r="I25" s="84"/>
      <c r="K25" s="85"/>
      <c r="L25" s="85"/>
      <c r="M25" s="86">
        <f t="array" ref="M25">TableAquittal175[[#This Row],[Amount approved]]-TableAquittal175[[#This Row],[Amount expended to date]]</f>
        <v>0</v>
      </c>
      <c r="N25" s="87"/>
      <c r="Q25" s="87"/>
    </row>
    <row r="26" spans="1:17" x14ac:dyDescent="0.2">
      <c r="A26" s="83"/>
      <c r="B26" s="83"/>
      <c r="E26" s="83"/>
      <c r="F26" s="84"/>
      <c r="G26" s="84"/>
      <c r="H26" s="84"/>
      <c r="I26" s="84"/>
      <c r="K26" s="85"/>
      <c r="L26" s="85"/>
      <c r="M26" s="86">
        <f t="array" ref="M26">TableAquittal175[[#This Row],[Amount approved]]-TableAquittal175[[#This Row],[Amount expended to date]]</f>
        <v>0</v>
      </c>
      <c r="N26" s="87"/>
      <c r="Q26" s="87"/>
    </row>
    <row r="27" spans="1:17" x14ac:dyDescent="0.2">
      <c r="A27" s="83"/>
      <c r="B27" s="83"/>
      <c r="E27" s="83"/>
      <c r="F27" s="84"/>
      <c r="G27" s="84"/>
      <c r="H27" s="84"/>
      <c r="I27" s="84"/>
      <c r="K27" s="85"/>
      <c r="L27" s="85"/>
      <c r="M27" s="86">
        <f t="array" ref="M27">TableAquittal175[[#This Row],[Amount approved]]-TableAquittal175[[#This Row],[Amount expended to date]]</f>
        <v>0</v>
      </c>
      <c r="N27" s="87"/>
      <c r="Q27" s="87"/>
    </row>
    <row r="28" spans="1:17" x14ac:dyDescent="0.2">
      <c r="A28" s="83"/>
      <c r="B28" s="83"/>
      <c r="E28" s="83"/>
      <c r="F28" s="84"/>
      <c r="G28" s="84"/>
      <c r="H28" s="84"/>
      <c r="I28" s="84"/>
      <c r="K28" s="85"/>
      <c r="L28" s="85"/>
      <c r="M28" s="86">
        <f t="array" ref="M28">TableAquittal175[[#This Row],[Amount approved]]-TableAquittal175[[#This Row],[Amount expended to date]]</f>
        <v>0</v>
      </c>
      <c r="N28" s="87"/>
      <c r="Q28" s="87"/>
    </row>
    <row r="29" spans="1:17" x14ac:dyDescent="0.2">
      <c r="A29" s="83"/>
      <c r="B29" s="83"/>
      <c r="E29" s="83"/>
      <c r="F29" s="84"/>
      <c r="G29" s="84"/>
      <c r="H29" s="84"/>
      <c r="I29" s="84"/>
      <c r="K29" s="85"/>
      <c r="L29" s="85"/>
      <c r="M29" s="86">
        <f t="array" ref="M29">TableAquittal175[[#This Row],[Amount approved]]-TableAquittal175[[#This Row],[Amount expended to date]]</f>
        <v>0</v>
      </c>
      <c r="N29" s="87"/>
      <c r="Q29" s="87"/>
    </row>
  </sheetData>
  <dataValidations count="5">
    <dataValidation type="date" allowBlank="1" showInputMessage="1" showErrorMessage="1" errorTitle="Date approved" error="A date must be entered" sqref="I11:I29" xr:uid="{1B2C049A-E955-4286-B523-C84B66E2A43C}">
      <formula1>43282</formula1>
      <formula2>54999</formula2>
    </dataValidation>
    <dataValidation type="date" allowBlank="1" showInputMessage="1" showErrorMessage="1" errorTitle="Start date" error="A date must be entered" sqref="G11:G29" xr:uid="{3E82172F-E77B-476A-A52D-CC97B2B4E404}">
      <formula1>43282</formula1>
      <formula2>54999</formula2>
    </dataValidation>
    <dataValidation type="date" allowBlank="1" showInputMessage="1" showErrorMessage="1" errorTitle="End date" error="A date must be entered" sqref="H11:H29" xr:uid="{7500066F-7143-4DD1-B280-CB5DFD69EDDF}">
      <formula1>43282</formula1>
      <formula2>54999</formula2>
    </dataValidation>
    <dataValidation type="decimal" allowBlank="1" showInputMessage="1" showErrorMessage="1" errorTitle="Amount" error="Enter a number or amount" sqref="K11:M29" xr:uid="{8ED16E8B-F21A-45BC-9CE5-96524FE13FFB}">
      <formula1>0</formula1>
      <formula2>10000000</formula2>
    </dataValidation>
    <dataValidation type="whole" allowBlank="1" showInputMessage="1" showErrorMessage="1" errorTitle="Number" error="Enter a whole number" sqref="O11:P29" xr:uid="{54D3BA64-45C2-43A1-A9FF-D0F6494B24F2}">
      <formula1>0</formula1>
      <formula2>1000</formula2>
    </dataValidation>
  </dataValidations>
  <hyperlinks>
    <hyperlink ref="A3" location="'Program Development Acquittal'!A7" display="Instructions" xr:uid="{82800CCF-FC5B-49EA-B42A-92EABAFA8151}"/>
    <hyperlink ref="A4" location="'Program Development Acquittal'!A12" display="Acquittal table" xr:uid="{80AF8B37-6A35-4B47-B4C5-B878B150F7CD}"/>
    <hyperlink ref="A5" location="'Program Development Acquittal'!E2" display="Totals" xr:uid="{FC4916AD-6758-4336-9D9C-0C1E2C7C4FBD}"/>
  </hyperlinks>
  <pageMargins left="0.25" right="0.25" top="0.75" bottom="0.75" header="0.3" footer="0.3"/>
  <pageSetup paperSize="8" scale="51" orientation="landscape"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8FD2A42-D46B-43A3-90A3-25C6C0F79137}">
          <x14:formula1>
            <xm:f>'Drop down options'!$A$18:$A$38</xm:f>
          </x14:formula1>
          <xm:sqref>D11:D25</xm:sqref>
        </x14:dataValidation>
        <x14:dataValidation type="list" allowBlank="1" showInputMessage="1" showErrorMessage="1" errorTitle="Program" error="Please select from the drop down options" xr:uid="{BD805A65-7A26-41D4-AB38-3E6E407DF1CE}">
          <x14:formula1>
            <xm:f>'Drop down options'!$A$3:$A$6</xm:f>
          </x14:formula1>
          <xm:sqref>A11:A29</xm:sqref>
        </x14:dataValidation>
        <x14:dataValidation type="list" allowBlank="1" showInputMessage="1" showErrorMessage="1" xr:uid="{5F49C724-B0EE-4221-A179-824030D423A2}">
          <x14:formula1>
            <xm:f>'Drop down options'!$A$17:$A$38</xm:f>
          </x14:formula1>
          <xm:sqref>D26:D29</xm:sqref>
        </x14:dataValidation>
        <x14:dataValidation type="list" allowBlank="1" showInputMessage="1" showErrorMessage="1" errorTitle="Category" error="Please select from drop down options" xr:uid="{81C4BB34-C955-4B27-9518-2DB765873ACB}">
          <x14:formula1>
            <xm:f>'Drop down options'!$A$9:$A$14</xm:f>
          </x14:formula1>
          <xm:sqref>C11:C29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DBA2-021F-48EA-8A35-45C521A7DFC1}">
  <sheetPr>
    <pageSetUpPr fitToPage="1"/>
  </sheetPr>
  <dimension ref="A1:B10"/>
  <sheetViews>
    <sheetView zoomScale="55" zoomScaleNormal="55" workbookViewId="0">
      <selection sqref="A1:XFD1048576"/>
    </sheetView>
  </sheetViews>
  <sheetFormatPr defaultColWidth="9.140625" defaultRowHeight="12.75" x14ac:dyDescent="0.2"/>
  <cols>
    <col min="1" max="1" width="38" style="53" customWidth="1"/>
    <col min="2" max="2" width="108.42578125" style="53" customWidth="1"/>
    <col min="3" max="16384" width="9.140625" style="53"/>
  </cols>
  <sheetData>
    <row r="1" spans="1:2" ht="20.25" x14ac:dyDescent="0.3">
      <c r="A1" s="88" t="s">
        <v>96</v>
      </c>
    </row>
    <row r="2" spans="1:2" x14ac:dyDescent="0.2">
      <c r="A2" s="53" t="s">
        <v>64</v>
      </c>
    </row>
    <row r="4" spans="1:2" ht="15" x14ac:dyDescent="0.2">
      <c r="A4" s="89" t="s">
        <v>104</v>
      </c>
      <c r="B4" s="90" t="s">
        <v>94</v>
      </c>
    </row>
    <row r="5" spans="1:2" ht="106.5" customHeight="1" x14ac:dyDescent="0.2">
      <c r="A5" s="91" t="s">
        <v>101</v>
      </c>
      <c r="B5" s="92"/>
    </row>
    <row r="6" spans="1:2" ht="106.5" customHeight="1" x14ac:dyDescent="0.2">
      <c r="A6" s="93" t="s">
        <v>65</v>
      </c>
      <c r="B6" s="94"/>
    </row>
    <row r="7" spans="1:2" ht="106.5" customHeight="1" x14ac:dyDescent="0.2">
      <c r="A7" s="95" t="s">
        <v>71</v>
      </c>
      <c r="B7" s="96"/>
    </row>
    <row r="10" spans="1:2" ht="72.75" customHeight="1" x14ac:dyDescent="0.2">
      <c r="A10" s="97" t="s">
        <v>95</v>
      </c>
      <c r="B10" s="9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38"/>
  <sheetViews>
    <sheetView topLeftCell="A13" zoomScaleNormal="100" workbookViewId="0">
      <selection activeCell="A17" sqref="A17"/>
    </sheetView>
  </sheetViews>
  <sheetFormatPr defaultColWidth="9.140625" defaultRowHeight="15" x14ac:dyDescent="0.25"/>
  <cols>
    <col min="1" max="1" width="63.42578125" style="2" customWidth="1"/>
    <col min="2" max="2" width="42.140625" style="2" customWidth="1"/>
    <col min="3" max="3" width="44.140625" style="2" customWidth="1"/>
    <col min="4" max="4" width="40" style="2" customWidth="1"/>
    <col min="5" max="16384" width="9.140625" style="2"/>
  </cols>
  <sheetData>
    <row r="1" spans="1:1" x14ac:dyDescent="0.25">
      <c r="A1" s="2" t="s">
        <v>5</v>
      </c>
    </row>
    <row r="2" spans="1:1" x14ac:dyDescent="0.25">
      <c r="A2" s="8" t="s">
        <v>63</v>
      </c>
    </row>
    <row r="3" spans="1:1" x14ac:dyDescent="0.25">
      <c r="A3" s="108" t="s">
        <v>111</v>
      </c>
    </row>
    <row r="4" spans="1:1" x14ac:dyDescent="0.25">
      <c r="A4" s="108" t="s">
        <v>112</v>
      </c>
    </row>
    <row r="5" spans="1:1" x14ac:dyDescent="0.25">
      <c r="A5" s="2" t="s">
        <v>34</v>
      </c>
    </row>
    <row r="6" spans="1:1" x14ac:dyDescent="0.25">
      <c r="A6" s="2" t="s">
        <v>22</v>
      </c>
    </row>
    <row r="8" spans="1:1" x14ac:dyDescent="0.25">
      <c r="A8" s="8" t="s">
        <v>42</v>
      </c>
    </row>
    <row r="9" spans="1:1" x14ac:dyDescent="0.25">
      <c r="A9" s="7" t="s">
        <v>35</v>
      </c>
    </row>
    <row r="10" spans="1:1" x14ac:dyDescent="0.25">
      <c r="A10" s="5" t="s">
        <v>44</v>
      </c>
    </row>
    <row r="11" spans="1:1" x14ac:dyDescent="0.25">
      <c r="A11" s="5" t="s">
        <v>45</v>
      </c>
    </row>
    <row r="12" spans="1:1" x14ac:dyDescent="0.25">
      <c r="A12" s="5" t="s">
        <v>46</v>
      </c>
    </row>
    <row r="13" spans="1:1" x14ac:dyDescent="0.25">
      <c r="A13" s="7" t="s">
        <v>77</v>
      </c>
    </row>
    <row r="14" spans="1:1" x14ac:dyDescent="0.25">
      <c r="A14" s="5" t="s">
        <v>20</v>
      </c>
    </row>
    <row r="16" spans="1:1" x14ac:dyDescent="0.25">
      <c r="A16" s="8" t="s">
        <v>115</v>
      </c>
    </row>
    <row r="17" spans="1:1" x14ac:dyDescent="0.25">
      <c r="A17" s="107" t="s">
        <v>113</v>
      </c>
    </row>
    <row r="18" spans="1:1" x14ac:dyDescent="0.25">
      <c r="A18" s="9" t="s">
        <v>48</v>
      </c>
    </row>
    <row r="19" spans="1:1" x14ac:dyDescent="0.25">
      <c r="A19" s="9" t="s">
        <v>47</v>
      </c>
    </row>
    <row r="20" spans="1:1" x14ac:dyDescent="0.25">
      <c r="A20" s="10" t="s">
        <v>18</v>
      </c>
    </row>
    <row r="21" spans="1:1" x14ac:dyDescent="0.25">
      <c r="A21" s="11" t="s">
        <v>38</v>
      </c>
    </row>
    <row r="22" spans="1:1" x14ac:dyDescent="0.25">
      <c r="A22" s="12" t="s">
        <v>30</v>
      </c>
    </row>
    <row r="23" spans="1:1" x14ac:dyDescent="0.25">
      <c r="A23" s="12" t="s">
        <v>24</v>
      </c>
    </row>
    <row r="24" spans="1:1" x14ac:dyDescent="0.25">
      <c r="A24" s="10" t="s">
        <v>8</v>
      </c>
    </row>
    <row r="25" spans="1:1" x14ac:dyDescent="0.25">
      <c r="A25" s="106" t="s">
        <v>110</v>
      </c>
    </row>
    <row r="26" spans="1:1" x14ac:dyDescent="0.25">
      <c r="A26" s="9" t="s">
        <v>66</v>
      </c>
    </row>
    <row r="27" spans="1:1" x14ac:dyDescent="0.25">
      <c r="A27" s="11" t="s">
        <v>27</v>
      </c>
    </row>
    <row r="28" spans="1:1" x14ac:dyDescent="0.25">
      <c r="A28" s="12" t="s">
        <v>33</v>
      </c>
    </row>
    <row r="29" spans="1:1" x14ac:dyDescent="0.25">
      <c r="A29" s="10" t="s">
        <v>6</v>
      </c>
    </row>
    <row r="30" spans="1:1" x14ac:dyDescent="0.25">
      <c r="A30" s="11" t="s">
        <v>19</v>
      </c>
    </row>
    <row r="31" spans="1:1" x14ac:dyDescent="0.25">
      <c r="A31" s="12" t="s">
        <v>32</v>
      </c>
    </row>
    <row r="32" spans="1:1" x14ac:dyDescent="0.25">
      <c r="A32" s="12" t="s">
        <v>25</v>
      </c>
    </row>
    <row r="33" spans="1:1" x14ac:dyDescent="0.25">
      <c r="A33" s="12" t="s">
        <v>31</v>
      </c>
    </row>
    <row r="34" spans="1:1" x14ac:dyDescent="0.25">
      <c r="A34" s="12" t="s">
        <v>26</v>
      </c>
    </row>
    <row r="35" spans="1:1" x14ac:dyDescent="0.25">
      <c r="A35" s="12" t="s">
        <v>28</v>
      </c>
    </row>
    <row r="36" spans="1:1" x14ac:dyDescent="0.25">
      <c r="A36" s="11" t="s">
        <v>29</v>
      </c>
    </row>
    <row r="37" spans="1:1" x14ac:dyDescent="0.25">
      <c r="A37" s="10" t="s">
        <v>7</v>
      </c>
    </row>
    <row r="38" spans="1:1" x14ac:dyDescent="0.25">
      <c r="A38" s="9" t="s">
        <v>62</v>
      </c>
    </row>
  </sheetData>
  <pageMargins left="0.25" right="0.25" top="0.75" bottom="0.75" header="0.3" footer="0.3"/>
  <pageSetup paperSize="9" scale="69" orientation="portrait" r:id="rId1"/>
  <headerFooter>
    <oddHeader>&amp;CFields used in acquittal template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adf41-c0a1-41a6-983a-efd542c2c878">
      <Terms xmlns="http://schemas.microsoft.com/office/infopath/2007/PartnerControls"/>
    </lcf76f155ced4ddcb4097134ff3c332f>
    <TaxCatchAll xmlns="5ce0f2b5-5be5-4508-bce9-d7011ece0659" xsi:nil="true"/>
    <Caption xmlns="06badf41-c0a1-41a6-983a-efd542c2c87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0C4347C5C6D34BA8C9FCC4F57D19B6" ma:contentTypeVersion="20" ma:contentTypeDescription="Create a new document." ma:contentTypeScope="" ma:versionID="0c3b25750aaa4907d0800f2715a4d6a9">
  <xsd:schema xmlns:xsd="http://www.w3.org/2001/XMLSchema" xmlns:xs="http://www.w3.org/2001/XMLSchema" xmlns:p="http://schemas.microsoft.com/office/2006/metadata/properties" xmlns:ns2="06badf41-c0a1-41a6-983a-efd542c2c878" xmlns:ns3="51ef5222-d273-4e86-adbf-8aa3d9e99a84" xmlns:ns4="5ce0f2b5-5be5-4508-bce9-d7011ece0659" targetNamespace="http://schemas.microsoft.com/office/2006/metadata/properties" ma:root="true" ma:fieldsID="1e0e4daec42ccf527de72b2be702ca1f" ns2:_="" ns3:_="" ns4:_="">
    <xsd:import namespace="06badf41-c0a1-41a6-983a-efd542c2c878"/>
    <xsd:import namespace="51ef5222-d273-4e86-adbf-8aa3d9e99a8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Ca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adf41-c0a1-41a6-983a-efd542c2c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ption" ma:index="25" nillable="true" ma:displayName="Caption" ma:format="Dropdown" ma:internalName="Caption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f5222-d273-4e86-adbf-8aa3d9e99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5a02ebc-a532-4cc7-9416-7e8309854dba}" ma:internalName="TaxCatchAll" ma:showField="CatchAllData" ma:web="51ef5222-d273-4e86-adbf-8aa3d9e99a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B39E01-E38C-407D-A16E-D4DADA70DF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38F289-E6FE-4582-9417-A2A6A8D30DAD}">
  <ds:schemaRefs>
    <ds:schemaRef ds:uri="http://schemas.openxmlformats.org/package/2006/metadata/core-properties"/>
    <ds:schemaRef ds:uri="b962dc79-f3f7-4089-8ac3-e14f66636581"/>
    <ds:schemaRef ds:uri="http://schemas.microsoft.com/office/2006/documentManagement/types"/>
    <ds:schemaRef ds:uri="http://purl.org/dc/elements/1.1/"/>
    <ds:schemaRef ds:uri="b1b931fb-b073-4200-bcfc-bd74b2ef64fc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E3CFC1D-C601-4019-9AEE-81E2EA12F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Contents</vt:lpstr>
      <vt:lpstr> Summary &amp; Analysis</vt:lpstr>
      <vt:lpstr>Program Development Acquittal</vt:lpstr>
      <vt:lpstr>Feedback to DHHS Central</vt:lpstr>
      <vt:lpstr>Drop down options</vt:lpstr>
      <vt:lpstr>Accessibility</vt:lpstr>
      <vt:lpstr>Contents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Family services flexible funding acquittal tool 2018-2019</dc:title>
  <dc:subject>Family services flexible funding acquittal tool 2018-2019</dc:subject>
  <dc:creator>Early Pathways unit</dc:creator>
  <cp:keywords>Family services; funding; acquittal; tool</cp:keywords>
  <cp:lastModifiedBy>Zoe Lang (DFFH)</cp:lastModifiedBy>
  <cp:lastPrinted>2019-10-14T07:14:15Z</cp:lastPrinted>
  <dcterms:created xsi:type="dcterms:W3CDTF">2018-10-31T22:34:05Z</dcterms:created>
  <dcterms:modified xsi:type="dcterms:W3CDTF">2023-10-11T00:53:33Z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6aa9fe-4ab7-4a7c-8e39-ccc0b3ffed53_Enabled">
    <vt:lpwstr>True</vt:lpwstr>
  </property>
  <property fmtid="{D5CDD505-2E9C-101B-9397-08002B2CF9AE}" pid="3" name="MSIP_Label_3d6aa9fe-4ab7-4a7c-8e39-ccc0b3ffed53_SiteId">
    <vt:lpwstr>c0e0601f-0fac-449c-9c88-a104c4eb9f28</vt:lpwstr>
  </property>
  <property fmtid="{D5CDD505-2E9C-101B-9397-08002B2CF9AE}" pid="4" name="MSIP_Label_3d6aa9fe-4ab7-4a7c-8e39-ccc0b3ffed53_Owner">
    <vt:lpwstr>Alice.York@dhhs.vic.gov.au</vt:lpwstr>
  </property>
  <property fmtid="{D5CDD505-2E9C-101B-9397-08002B2CF9AE}" pid="5" name="MSIP_Label_3d6aa9fe-4ab7-4a7c-8e39-ccc0b3ffed53_SetDate">
    <vt:lpwstr>2020-07-28T03:56:39.0833791Z</vt:lpwstr>
  </property>
  <property fmtid="{D5CDD505-2E9C-101B-9397-08002B2CF9AE}" pid="6" name="MSIP_Label_3d6aa9fe-4ab7-4a7c-8e39-ccc0b3ffed53_Name">
    <vt:lpwstr>UNOFFICIAL</vt:lpwstr>
  </property>
  <property fmtid="{D5CDD505-2E9C-101B-9397-08002B2CF9AE}" pid="7" name="MSIP_Label_3d6aa9fe-4ab7-4a7c-8e39-ccc0b3ffed53_Application">
    <vt:lpwstr>Microsoft Azure Information Protection</vt:lpwstr>
  </property>
  <property fmtid="{D5CDD505-2E9C-101B-9397-08002B2CF9AE}" pid="8" name="MSIP_Label_3d6aa9fe-4ab7-4a7c-8e39-ccc0b3ffed53_ActionId">
    <vt:lpwstr>dba923a2-7c85-4041-a1ca-c09b3cd9e404</vt:lpwstr>
  </property>
  <property fmtid="{D5CDD505-2E9C-101B-9397-08002B2CF9AE}" pid="9" name="MSIP_Label_3d6aa9fe-4ab7-4a7c-8e39-ccc0b3ffed53_Extended_MSFT_Method">
    <vt:lpwstr>Manual</vt:lpwstr>
  </property>
  <property fmtid="{D5CDD505-2E9C-101B-9397-08002B2CF9AE}" pid="10" name="Sensitivity">
    <vt:lpwstr>UNOFFICIAL</vt:lpwstr>
  </property>
  <property fmtid="{D5CDD505-2E9C-101B-9397-08002B2CF9AE}" pid="11" name="ContentTypeId">
    <vt:lpwstr>0x0101009F0C4347C5C6D34BA8C9FCC4F57D19B6</vt:lpwstr>
  </property>
</Properties>
</file>